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loydsoflondon.sharepoint.com/sites/ActuarialOversight/External/PRA/Solvency UK/"/>
    </mc:Choice>
  </mc:AlternateContent>
  <xr:revisionPtr revIDLastSave="2" documentId="13_ncr:1_{511E0D31-320D-4939-95FD-F1BBBCE80CBE}" xr6:coauthVersionLast="47" xr6:coauthVersionMax="47" xr10:uidLastSave="{B46689EB-E3DB-4C5D-8967-8795EE646D70}"/>
  <workbookProtection workbookAlgorithmName="SHA-512" workbookHashValue="tqVZfHysEuD994GGQQL6WDb2NfgpZmed1vcSGSh0ahYN2ZInuh5TQ0Y2YOegNOUcBAEWUusrEyM9rt7uH4Vqrw==" workbookSaltValue="lXdXxdkoDLQqrNHMd88Ofg==" workbookSpinCount="100000" lockStructure="1"/>
  <bookViews>
    <workbookView xWindow="-120" yWindow="-120" windowWidth="29040" windowHeight="15840" tabRatio="873" firstSheet="2" activeTab="2" xr2:uid="{00000000-000D-0000-FFFF-FFFF00000000}"/>
  </bookViews>
  <sheets>
    <sheet name="RS_ValueSource" sheetId="3" state="hidden" r:id="rId1"/>
    <sheet name="ChartData" sheetId="21" state="hidden" r:id="rId2"/>
    <sheet name="Form 600" sheetId="72" r:id="rId3"/>
    <sheet name="INACTIVE" sheetId="62" state="hidden" r:id="rId4"/>
  </sheets>
  <definedNames>
    <definedName name="_xlnm._FilterDatabase" localSheetId="3" hidden="1">INACTIVE!$C$3:$J$3</definedName>
    <definedName name="_xlnm.Print_Area" localSheetId="2">'Form 600'!$A$1:$J$86</definedName>
    <definedName name="_xlnm.Print_Area" localSheetId="3">INACTIVE!$A$1:$J$3</definedName>
    <definedName name="_xlnm.Print_Titles" localSheetId="2">'Form 600'!$14:$15</definedName>
    <definedName name="spec_tit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72" l="1"/>
  <c r="G37" i="72"/>
  <c r="F38" i="72"/>
  <c r="G38" i="72"/>
  <c r="G84" i="72"/>
  <c r="G83" i="72"/>
  <c r="G82" i="72"/>
  <c r="G81" i="72"/>
  <c r="G78" i="72"/>
  <c r="G77" i="72"/>
  <c r="G76" i="72"/>
  <c r="G75" i="72"/>
  <c r="G74" i="72"/>
  <c r="G73" i="72"/>
  <c r="G72" i="72"/>
  <c r="G71" i="72"/>
  <c r="G70" i="72"/>
  <c r="G67" i="72"/>
  <c r="G66" i="72"/>
  <c r="G65" i="72"/>
  <c r="G64" i="72"/>
  <c r="G63" i="72"/>
  <c r="G60" i="72"/>
  <c r="G59" i="72"/>
  <c r="G58" i="72"/>
  <c r="G57" i="72"/>
  <c r="G56" i="72"/>
  <c r="G55" i="72"/>
  <c r="G54" i="72"/>
  <c r="G53" i="72"/>
  <c r="G52" i="72"/>
  <c r="G49" i="72"/>
  <c r="G48" i="72"/>
  <c r="G47" i="72"/>
  <c r="G46" i="72"/>
  <c r="G45" i="72"/>
  <c r="G44" i="72"/>
  <c r="G43" i="72"/>
  <c r="G42" i="72"/>
  <c r="G41" i="72"/>
  <c r="G34" i="72"/>
  <c r="G33" i="72"/>
  <c r="G32" i="72"/>
  <c r="G29" i="72"/>
  <c r="G28" i="72"/>
  <c r="G27" i="72"/>
  <c r="G26" i="72"/>
  <c r="G25" i="72"/>
  <c r="G24" i="72"/>
  <c r="G23" i="72"/>
  <c r="G22" i="72"/>
  <c r="G21" i="72"/>
  <c r="F84" i="72"/>
  <c r="F83" i="72"/>
  <c r="F82" i="72"/>
  <c r="F81" i="72"/>
  <c r="F78" i="72"/>
  <c r="F77" i="72"/>
  <c r="F76" i="72"/>
  <c r="F75" i="72"/>
  <c r="F74" i="72"/>
  <c r="F73" i="72"/>
  <c r="F72" i="72"/>
  <c r="F71" i="72"/>
  <c r="F70" i="72"/>
  <c r="F67" i="72"/>
  <c r="F66" i="72"/>
  <c r="F65" i="72"/>
  <c r="F64" i="72"/>
  <c r="F63" i="72"/>
  <c r="F60" i="72"/>
  <c r="F59" i="72"/>
  <c r="F58" i="72"/>
  <c r="F57" i="72"/>
  <c r="F56" i="72"/>
  <c r="F55" i="72"/>
  <c r="F54" i="72"/>
  <c r="F53" i="72"/>
  <c r="F52" i="72"/>
  <c r="F49" i="72"/>
  <c r="F48" i="72"/>
  <c r="F47" i="72"/>
  <c r="F46" i="72"/>
  <c r="F45" i="72"/>
  <c r="F44" i="72"/>
  <c r="F43" i="72"/>
  <c r="F42" i="72"/>
  <c r="F41" i="72"/>
  <c r="F34" i="72"/>
  <c r="F33" i="72"/>
  <c r="F32" i="72"/>
  <c r="F29" i="72"/>
  <c r="F28" i="72"/>
  <c r="F27" i="72"/>
  <c r="F26" i="72"/>
  <c r="F25" i="72"/>
  <c r="F24" i="72"/>
  <c r="F23" i="72"/>
  <c r="F22" i="72"/>
  <c r="F21" i="72"/>
  <c r="I80" i="72" l="1"/>
  <c r="H80" i="72"/>
  <c r="G80" i="72"/>
  <c r="F80" i="72"/>
  <c r="E80" i="72"/>
  <c r="D80" i="72"/>
  <c r="I69" i="72"/>
  <c r="H69" i="72"/>
  <c r="G69" i="72"/>
  <c r="F69" i="72"/>
  <c r="E69" i="72"/>
  <c r="D69" i="72"/>
  <c r="I62" i="72"/>
  <c r="H62" i="72"/>
  <c r="G62" i="72"/>
  <c r="F62" i="72"/>
  <c r="E62" i="72"/>
  <c r="D62" i="72"/>
  <c r="I51" i="72"/>
  <c r="H51" i="72"/>
  <c r="G51" i="72"/>
  <c r="F51" i="72"/>
  <c r="E51" i="72"/>
  <c r="D51" i="72"/>
  <c r="I40" i="72"/>
  <c r="H40" i="72"/>
  <c r="G40" i="72"/>
  <c r="F40" i="72"/>
  <c r="E40" i="72"/>
  <c r="D40" i="72"/>
  <c r="I36" i="72"/>
  <c r="H36" i="72"/>
  <c r="G36" i="72"/>
  <c r="F36" i="72"/>
  <c r="E36" i="72"/>
  <c r="D36" i="72"/>
  <c r="I31" i="72"/>
  <c r="H31" i="72"/>
  <c r="G31" i="72"/>
  <c r="F31" i="72"/>
  <c r="E31" i="72"/>
  <c r="D31" i="72"/>
  <c r="E67" i="3" l="1"/>
  <c r="E66" i="3"/>
  <c r="E65" i="3"/>
  <c r="E64" i="3"/>
  <c r="E63" i="3"/>
  <c r="E62" i="3"/>
  <c r="G48" i="62" l="1"/>
  <c r="G49" i="62"/>
  <c r="G50" i="62"/>
  <c r="G51" i="62"/>
  <c r="G52" i="62"/>
  <c r="G53" i="62"/>
  <c r="G54" i="62"/>
  <c r="G55" i="62"/>
  <c r="G56" i="62"/>
  <c r="G57" i="62"/>
  <c r="G58" i="62"/>
  <c r="G59" i="62"/>
  <c r="G60" i="62"/>
  <c r="G61" i="62"/>
  <c r="G62" i="62"/>
  <c r="G33" i="62"/>
  <c r="G34" i="62"/>
  <c r="G35" i="62"/>
  <c r="G36" i="62"/>
  <c r="G37" i="62"/>
  <c r="G38" i="62"/>
  <c r="G39" i="62"/>
  <c r="G40" i="62"/>
  <c r="G41" i="62"/>
  <c r="G42" i="62"/>
  <c r="G43" i="62"/>
  <c r="G44" i="62"/>
  <c r="G45" i="62"/>
  <c r="G46" i="62"/>
  <c r="G47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</calcChain>
</file>

<file path=xl/sharedStrings.xml><?xml version="1.0" encoding="utf-8"?>
<sst xmlns="http://schemas.openxmlformats.org/spreadsheetml/2006/main" count="872" uniqueCount="428">
  <si>
    <t>Validation Test</t>
  </si>
  <si>
    <t>T1</t>
  </si>
  <si>
    <t>Lloyd's Capital Return</t>
  </si>
  <si>
    <t>Status</t>
  </si>
  <si>
    <t>Syndicate Number:</t>
  </si>
  <si>
    <t>TRUE</t>
  </si>
  <si>
    <t>Validation Code</t>
  </si>
  <si>
    <t>Cell Ref</t>
  </si>
  <si>
    <t>Type</t>
  </si>
  <si>
    <t>Error Message</t>
  </si>
  <si>
    <t>Notes</t>
  </si>
  <si>
    <t>Warning</t>
  </si>
  <si>
    <t>Existing</t>
  </si>
  <si>
    <t>Validation</t>
  </si>
  <si>
    <t>Ultimate</t>
  </si>
  <si>
    <t>A</t>
  </si>
  <si>
    <t>B</t>
  </si>
  <si>
    <t>C</t>
  </si>
  <si>
    <t>D</t>
  </si>
  <si>
    <t>E</t>
  </si>
  <si>
    <t>F</t>
  </si>
  <si>
    <t>Tolerance (Correct Method of Entry)</t>
  </si>
  <si>
    <t>Pre-Populated</t>
  </si>
  <si>
    <t>G1</t>
  </si>
  <si>
    <t>I1</t>
  </si>
  <si>
    <t>Mean</t>
  </si>
  <si>
    <t/>
  </si>
  <si>
    <t>Should be zero or a positive(+) value</t>
  </si>
  <si>
    <t>F1</t>
  </si>
  <si>
    <t>H2</t>
  </si>
  <si>
    <t>I3</t>
  </si>
  <si>
    <t>P2</t>
  </si>
  <si>
    <t>K2</t>
  </si>
  <si>
    <t>M2</t>
  </si>
  <si>
    <t>New</t>
  </si>
  <si>
    <t>A3</t>
  </si>
  <si>
    <t>B3</t>
  </si>
  <si>
    <t>One Year</t>
  </si>
  <si>
    <t>SCR Reconciliation One-Year SCR: Mean Outcome</t>
  </si>
  <si>
    <t>SCR Reconciliation One-Year SCR: 1:200 Confidence</t>
  </si>
  <si>
    <t>J1</t>
  </si>
  <si>
    <t>J4</t>
  </si>
  <si>
    <t>L1</t>
  </si>
  <si>
    <t>L3</t>
  </si>
  <si>
    <t>B (Total)</t>
  </si>
  <si>
    <t>99.5th Net Claims Percentile</t>
  </si>
  <si>
    <t>Should be greater than Total Mean Net Claims (B)</t>
  </si>
  <si>
    <t>E (Total)</t>
  </si>
  <si>
    <t>F Total</t>
  </si>
  <si>
    <t>Should be greater than Total Mean Net Claims (A)</t>
  </si>
  <si>
    <t>Risk Margin</t>
  </si>
  <si>
    <t xml:space="preserve"> = 309.2 G4</t>
  </si>
  <si>
    <t>50th Joint Quantile Exceedance Probability</t>
  </si>
  <si>
    <t>Should be between 50% AND 25%</t>
  </si>
  <si>
    <t>75th Joint Quantile Exceedance Probability</t>
  </si>
  <si>
    <t>Should be between 25% AND  6.25%</t>
  </si>
  <si>
    <t>90th Joint Quantile Exceedance Probability</t>
  </si>
  <si>
    <t>Should be between 10% AND  1%</t>
  </si>
  <si>
    <t>95th Joint Quantile Exceedance Probability</t>
  </si>
  <si>
    <t>Should be between 5% AND  0.25%</t>
  </si>
  <si>
    <t>99.5th Joint Quantile Exceedance Probability</t>
  </si>
  <si>
    <t>Should be between 0.5% AND  0.0025%</t>
  </si>
  <si>
    <t>Should be between 50% AND  25%</t>
  </si>
  <si>
    <t>U5</t>
  </si>
  <si>
    <t>V3</t>
  </si>
  <si>
    <t>99.5th - "RI credit risk loss on RI recovery"</t>
  </si>
  <si>
    <t>An SCR amount should be inputted where there are Total Claims existing on form 311.</t>
  </si>
  <si>
    <t>Comments</t>
  </si>
  <si>
    <t>Are reinsurance contract boundaries modelled explicitly?</t>
  </si>
  <si>
    <t xml:space="preserve">Under the latest guidance, reinsurance contract boundaries should be modelled explicitly. </t>
  </si>
  <si>
    <t xml:space="preserve">600 Analysis of Change </t>
  </si>
  <si>
    <t>= "This Return: "&amp; Form 010 Name (Form 010 Year of Account , Form 010 Edition)</t>
  </si>
  <si>
    <t>= "Selected Return: "&amp;"Form 010 Name (Form 010 Year of Account , Form 010 Edition)"</t>
  </si>
  <si>
    <t>[manual input]</t>
  </si>
  <si>
    <t>600 Analysis of Change - Qualitative Feedback</t>
  </si>
  <si>
    <t>This Return vs. Selected Return</t>
  </si>
  <si>
    <t>% change</t>
  </si>
  <si>
    <t>= 312.2 P Total</t>
  </si>
  <si>
    <t>= 310 A2</t>
  </si>
  <si>
    <t>1:200</t>
  </si>
  <si>
    <t>= 314.1 A2</t>
  </si>
  <si>
    <t>= 309.2 G2</t>
  </si>
  <si>
    <t>1:200 Post-Diversified</t>
  </si>
  <si>
    <t>= 541.2 Ultimate Premium Risk</t>
  </si>
  <si>
    <t>= 314.1 A3</t>
  </si>
  <si>
    <t>= 309.2 G3</t>
  </si>
  <si>
    <t>= 541.2 Ultimate Reserve Risk</t>
  </si>
  <si>
    <t>= 314.2 D7</t>
  </si>
  <si>
    <t>= 309.2 G7</t>
  </si>
  <si>
    <t>= 309.2 G8</t>
  </si>
  <si>
    <t>Ultimate SCR (inc Management Adjustment)</t>
  </si>
  <si>
    <t>Management Adjustment (Ultimate SCR)</t>
  </si>
  <si>
    <t>= 309.1 B2a</t>
  </si>
  <si>
    <t xml:space="preserve">Ultimate SCR Stress (Ultimate SCR - Mean) </t>
  </si>
  <si>
    <t xml:space="preserve">Mean vs Exposure </t>
  </si>
  <si>
    <t>Ultimate SCR vs Exposure</t>
  </si>
  <si>
    <t>Ultimate SCR Stress vs Exposure</t>
  </si>
  <si>
    <t>1Yr SCR (inc Management Adjustment)</t>
  </si>
  <si>
    <t>Management Adjustment (1Yr SCR)</t>
  </si>
  <si>
    <t>= 309.1 A2a</t>
  </si>
  <si>
    <t>1Yr SCR vs Ultimate SCR</t>
  </si>
  <si>
    <t>Stress (1:200 - mean)</t>
  </si>
  <si>
    <t>= 309.2 G2 - 314.1 A2</t>
  </si>
  <si>
    <t xml:space="preserve">1:200 vs Exposure </t>
  </si>
  <si>
    <t>Stress vs Exposure</t>
  </si>
  <si>
    <t>= 309.2 G3 - 314.1 A3</t>
  </si>
  <si>
    <t>= 311.1 G4 - 311.1 G3</t>
  </si>
  <si>
    <t>Credit Risk vs RI Recoveries</t>
  </si>
  <si>
    <t>= 312.2 Q Total - 312.2 Q + 313.1 D1</t>
  </si>
  <si>
    <t>= 309.2 G7 - 314.2 D7</t>
  </si>
  <si>
    <t>Stress vs Available Assets</t>
  </si>
  <si>
    <t>= 309.2 I8</t>
  </si>
  <si>
    <t>UniqueName</t>
  </si>
  <si>
    <t>UIType</t>
  </si>
  <si>
    <t>DataType</t>
  </si>
  <si>
    <t>DefaultValue</t>
  </si>
  <si>
    <t>KeyId</t>
  </si>
  <si>
    <t>KeyValue</t>
  </si>
  <si>
    <t>ISLIFE</t>
  </si>
  <si>
    <t>Dropdown</t>
  </si>
  <si>
    <t>STRING</t>
  </si>
  <si>
    <t>Life</t>
  </si>
  <si>
    <t>FALSE</t>
  </si>
  <si>
    <t>Non-Life</t>
  </si>
  <si>
    <t>DEFAULTSYNDICATETYPE</t>
  </si>
  <si>
    <t>Year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</si>
  <si>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</si>
  <si>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</si>
  <si>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</si>
  <si>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</si>
  <si>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</si>
  <si>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</si>
  <si>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</si>
  <si>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</si>
  <si>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</si>
  <si>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</si>
  <si>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</si>
  <si>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</si>
  <si>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</si>
  <si>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</si>
  <si>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</si>
  <si>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</si>
  <si>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</si>
  <si>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</si>
  <si>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</si>
  <si>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</si>
  <si>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</si>
  <si>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</si>
  <si>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</si>
  <si>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</si>
  <si>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</si>
  <si>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</si>
  <si>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</si>
  <si>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</si>
  <si>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</si>
  <si>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</si>
  <si>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</si>
  <si>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</si>
  <si>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</si>
  <si>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</si>
  <si>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DEFAULTISLIFE</t>
  </si>
  <si>
    <t>Confirmflag</t>
  </si>
  <si>
    <t>Yes</t>
  </si>
  <si>
    <t>No</t>
  </si>
  <si>
    <t>SYNDICATETYPE</t>
  </si>
  <si>
    <t>Active</t>
  </si>
  <si>
    <t>Runoff</t>
  </si>
  <si>
    <t>Confirmation</t>
  </si>
  <si>
    <t>ValidationStatus</t>
  </si>
  <si>
    <t>Updated</t>
  </si>
  <si>
    <t>ValidationType</t>
  </si>
  <si>
    <t>Business Validation</t>
  </si>
  <si>
    <t>LinkedSBF</t>
  </si>
  <si>
    <t>None</t>
  </si>
  <si>
    <t>1-Version 1</t>
  </si>
  <si>
    <t>2-Version 2</t>
  </si>
  <si>
    <t>3-Version 3</t>
  </si>
  <si>
    <t>CATExposed</t>
  </si>
  <si>
    <t>CyberExposed</t>
  </si>
  <si>
    <t>Direct</t>
  </si>
  <si>
    <t>Incidental</t>
  </si>
  <si>
    <t>ComparativeLCR</t>
  </si>
  <si>
    <t>p</t>
  </si>
  <si>
    <t>Fully Dependent</t>
  </si>
  <si>
    <t>Independent</t>
  </si>
  <si>
    <t>Ultimate risk</t>
  </si>
  <si>
    <t>One Year risk</t>
  </si>
  <si>
    <t>Document Reference</t>
  </si>
  <si>
    <t>= 309.1 B1 + 309.1 B2a</t>
  </si>
  <si>
    <t>= 309.1 A1 + 309.1 A2a</t>
  </si>
  <si>
    <t>Diversification (ultimate basis)</t>
  </si>
  <si>
    <t>Insurance Risk Diversification Credit (%)</t>
  </si>
  <si>
    <t>Overall Risk Diversification Credit (%)</t>
  </si>
  <si>
    <t>Premium Risk (ultimate basis)</t>
  </si>
  <si>
    <t>Premium risk diversification credit [ 1 - (prem risk ultimate post div/prem risk ultimate pre div) ]</t>
  </si>
  <si>
    <t>Reserve Risk (ultimate basis)</t>
  </si>
  <si>
    <t>Reserve risk diversification credit [ 1 - (res risk ultimate post div/res risk ultimate pre div) ]</t>
  </si>
  <si>
    <t>Credit Risk (ultimate basis)</t>
  </si>
  <si>
    <t>Credit Risk 1:200</t>
  </si>
  <si>
    <t>Credit Risk 1:200 Post-Diversified</t>
  </si>
  <si>
    <t>Credit risk diversification credit  [ 1 - (credit risk ultimate post div/credit risk ultimate pre div) ]</t>
  </si>
  <si>
    <t>Market Risk (ultimate basis)</t>
  </si>
  <si>
    <t>Mean vs. Available Assets</t>
  </si>
  <si>
    <t>1:200 vs. Available Assets</t>
  </si>
  <si>
    <t>Market risk diversification credit  [ 1 - (mkt risk ultimate post div/mkt risk ultimate pre div) ]</t>
  </si>
  <si>
    <t>Operational Risk (ultimate basis)</t>
  </si>
  <si>
    <t>1:200 vs Exposure (ult prem risk mean net claims + 1/2 * earned reserves)</t>
  </si>
  <si>
    <t>Operational Risk Diversification Credit [ 1 - (op risk ultimate post div/op risk ultimate pre div) ]</t>
  </si>
  <si>
    <t>VALIDATIONS &amp; WARNINGS</t>
  </si>
  <si>
    <t>Validation Name</t>
  </si>
  <si>
    <t>V560010</t>
  </si>
  <si>
    <t>SCR PY-3</t>
  </si>
  <si>
    <t>YOA SCR PY-3</t>
  </si>
  <si>
    <t>Is SCR PY-3 &lt;&gt; 0 &amp; 311.2 YOA PY-3 &lt;&gt; 0 &amp; YOA PY-3 &lt;&gt; blank</t>
  </si>
  <si>
    <t>Development for 2021.</t>
  </si>
  <si>
    <t>V560011</t>
  </si>
  <si>
    <t>SCR PY-4</t>
  </si>
  <si>
    <t>YOA SCR PY-4</t>
  </si>
  <si>
    <t>Is SCR PY-4 &lt;&gt; 0 &amp; 311.2 YOA PY-4 &lt;&gt; 0 &amp; YOA PY-3 &lt;&gt; blank</t>
  </si>
  <si>
    <t>V560012</t>
  </si>
  <si>
    <t>SCR PY-5</t>
  </si>
  <si>
    <t>YOA SCR PY-5</t>
  </si>
  <si>
    <t>Is SCR PY-5 &lt;&gt; 0 &amp; 311.2 YOA PY-5 &lt;&gt; 0 &amp; YOA PY-3 &lt;&gt; blank</t>
  </si>
  <si>
    <t>V560013</t>
  </si>
  <si>
    <t>SCR PY-6</t>
  </si>
  <si>
    <t>YOA SCR PY-6</t>
  </si>
  <si>
    <t>Is SCR PY-6 &lt;&gt; 0 &amp; 311.2 YOA PY-6 &lt;&gt; 0 &amp; YOA PY-3 &lt;&gt; blank</t>
  </si>
  <si>
    <t>V560014</t>
  </si>
  <si>
    <t>Is SCR PY-3 = 0 where YOA PY-3 = blank</t>
  </si>
  <si>
    <t>The SCR amount must be empty if there is no unnaturally open back year inputted.</t>
  </si>
  <si>
    <t>V560015</t>
  </si>
  <si>
    <t>Is SCR PY-4 = 0 where YOA PY-4 = blank</t>
  </si>
  <si>
    <t>V560016</t>
  </si>
  <si>
    <t>Is SCR PY-5 = 0 where YOA PY-5 = blank</t>
  </si>
  <si>
    <t>V560017</t>
  </si>
  <si>
    <t>Is SCR PY-6 = 0 where YOA PY-6 = blank</t>
  </si>
  <si>
    <t>V31213</t>
  </si>
  <si>
    <t>D, E, F</t>
  </si>
  <si>
    <t>D, E and F should be zero or a positive (+) value</t>
  </si>
  <si>
    <r>
      <t xml:space="preserve">Data in columns </t>
    </r>
    <r>
      <rPr>
        <sz val="10"/>
        <rFont val="Arial"/>
        <family val="2"/>
      </rPr>
      <t>D, E and F should normally be zero or more</t>
    </r>
  </si>
  <si>
    <t>Deleted.</t>
  </si>
  <si>
    <t>V31214</t>
  </si>
  <si>
    <t>K, L, M, N</t>
  </si>
  <si>
    <t>K, L, M and N should be zero or a positive (+) value</t>
  </si>
  <si>
    <r>
      <t xml:space="preserve">Data in columns </t>
    </r>
    <r>
      <rPr>
        <sz val="10"/>
        <rFont val="Arial"/>
        <family val="2"/>
      </rPr>
      <t>K, L, M and N should normally be zero or more</t>
    </r>
  </si>
  <si>
    <t>V31215</t>
  </si>
  <si>
    <t xml:space="preserve">A, B, C, H, I, J </t>
  </si>
  <si>
    <t>A, B, C, H, I and J should be zero or a positive (+) value</t>
  </si>
  <si>
    <t>Data in columns A, B, C, H, I and J should normally be zero or more</t>
  </si>
  <si>
    <t>V400001</t>
  </si>
  <si>
    <t>Section 5, 
Qu 2 Yes or No</t>
  </si>
  <si>
    <t>w: if '400.5 - 2A' = "No"</t>
  </si>
  <si>
    <t>Development for 2021 (this will be moved to new form 570 Qu3).</t>
  </si>
  <si>
    <t>V530001</t>
  </si>
  <si>
    <t>Should be equal to form 309, row 5, column G</t>
  </si>
  <si>
    <t>RI credit risk at the 99.5th percentile should match Form 309.2 - G5</t>
  </si>
  <si>
    <t>V510013</t>
  </si>
  <si>
    <t>Is Sum(Col F) = Form 313.3 - I5</t>
  </si>
  <si>
    <t>Total claims at the 99.5th percentile should match Form 313.3 - I5</t>
  </si>
  <si>
    <t>V510011</t>
  </si>
  <si>
    <t>V510012</t>
  </si>
  <si>
    <t>V510014</t>
  </si>
  <si>
    <t>V510015</t>
  </si>
  <si>
    <t>V510016</t>
  </si>
  <si>
    <t>K5</t>
  </si>
  <si>
    <t>V510017</t>
  </si>
  <si>
    <t>V510018</t>
  </si>
  <si>
    <t>V510019</t>
  </si>
  <si>
    <t>N3</t>
  </si>
  <si>
    <t>V510020</t>
  </si>
  <si>
    <t>O4</t>
  </si>
  <si>
    <t>V510021</t>
  </si>
  <si>
    <t>P5</t>
  </si>
  <si>
    <t>V510022</t>
  </si>
  <si>
    <t>Q1</t>
  </si>
  <si>
    <t>V510023</t>
  </si>
  <si>
    <t>R2</t>
  </si>
  <si>
    <t>V510024</t>
  </si>
  <si>
    <t>S3</t>
  </si>
  <si>
    <t>V510025</t>
  </si>
  <si>
    <t>T4</t>
  </si>
  <si>
    <t>V510026</t>
  </si>
  <si>
    <t>V502010</t>
  </si>
  <si>
    <t>V502011</t>
  </si>
  <si>
    <t>V502012</t>
  </si>
  <si>
    <t>V502013</t>
  </si>
  <si>
    <t>M4</t>
  </si>
  <si>
    <t>V502014</t>
  </si>
  <si>
    <t>N5</t>
  </si>
  <si>
    <t>V502015</t>
  </si>
  <si>
    <t>O1</t>
  </si>
  <si>
    <t>V502016</t>
  </si>
  <si>
    <t>V502017</t>
  </si>
  <si>
    <t>Q3</t>
  </si>
  <si>
    <t>V502018</t>
  </si>
  <si>
    <t>R4</t>
  </si>
  <si>
    <t>V502019</t>
  </si>
  <si>
    <t>S5</t>
  </si>
  <si>
    <t>V502020</t>
  </si>
  <si>
    <t>V502021</t>
  </si>
  <si>
    <t>U2</t>
  </si>
  <si>
    <t>V502022</t>
  </si>
  <si>
    <t>V502023</t>
  </si>
  <si>
    <t>W4</t>
  </si>
  <si>
    <t>V502024</t>
  </si>
  <si>
    <t>X5</t>
  </si>
  <si>
    <t>V500011</t>
  </si>
  <si>
    <t>V500012</t>
  </si>
  <si>
    <t>V500013</t>
  </si>
  <si>
    <t>V500014</t>
  </si>
  <si>
    <t>V500015</t>
  </si>
  <si>
    <t>V500016</t>
  </si>
  <si>
    <t>V500017</t>
  </si>
  <si>
    <t>V500018</t>
  </si>
  <si>
    <t>V500019</t>
  </si>
  <si>
    <t>V500020</t>
  </si>
  <si>
    <t>V500021</t>
  </si>
  <si>
    <t>V500022</t>
  </si>
  <si>
    <t>V500023</t>
  </si>
  <si>
    <t>V500024</t>
  </si>
  <si>
    <t>V500025</t>
  </si>
  <si>
    <t>V01201</t>
  </si>
  <si>
    <t>SBF Return
Selected LCR</t>
  </si>
  <si>
    <t>One Items in each category must be entered</t>
  </si>
  <si>
    <t>Is SBF Return or Selected LCR selection not empty?</t>
  </si>
  <si>
    <t>System Validation</t>
  </si>
  <si>
    <t>Development for 2021. Made Inactive.</t>
  </si>
  <si>
    <t>V01211</t>
  </si>
  <si>
    <t>New Syndicate Loading</t>
  </si>
  <si>
    <t>Error: Syndicate Loading must be specified.</t>
  </si>
  <si>
    <t>Has the New Syndicate Loading option been selected?</t>
  </si>
  <si>
    <t>Syndicate Loading must be specified. Error generated due to field being left blank or selected value doesn't match "Yes" or "No"</t>
  </si>
  <si>
    <t>Development for 2024. Made Inactive.</t>
  </si>
  <si>
    <t>V30951</t>
  </si>
  <si>
    <t>One Year New Syndicate Loading</t>
  </si>
  <si>
    <t>If form 012 indicates that there are no New Syndicate Loadings then activate this validation: Is A3 = Zero</t>
  </si>
  <si>
    <t>Values should normally not be entered when New Syndicate Loadings are not indicated on LCR from 012.</t>
  </si>
  <si>
    <t>V30952</t>
  </si>
  <si>
    <t>Ultimate New Syndicate Loading</t>
  </si>
  <si>
    <t>If form 012 indicates that there are no New Syndicate Loadings then activate this validation: Is B3 = Zero</t>
  </si>
  <si>
    <t>V30953</t>
  </si>
  <si>
    <t>If form 012 indicates that there are New Syndicate Loadings then activate this warning: Is B3 &lt; A3</t>
  </si>
  <si>
    <t>The Ultimate New Syndicate Loading value should be greater than the One Year New Syndicate Loading value.</t>
  </si>
  <si>
    <t>V31420</t>
  </si>
  <si>
    <t>Is G1 = Form 310 A1</t>
  </si>
  <si>
    <t>SCR Reconciliation One-Year SCR: Mean Outcome must be equal to Form 310 Distribution of balance sheet position on One-Year basis: Mean</t>
  </si>
  <si>
    <t>ABS(G1 - [Form 310 A1]) &lt;= £100,000</t>
  </si>
  <si>
    <t>V31424</t>
  </si>
  <si>
    <t>SCR Reconciliation One-Year SCR: 1:200 Confidence should normally be zero or more</t>
  </si>
  <si>
    <t>V31425</t>
  </si>
  <si>
    <t>Is I1 = Form 309 C11</t>
  </si>
  <si>
    <t>SCR Reconciliation One-Year SCR: 1:200 Confidence must be equal to Form 309 One-Year SCR Diversified Total</t>
  </si>
  <si>
    <t>ABS(I1 - [Form 309 C11]) &lt;= £100,000</t>
  </si>
  <si>
    <t>V500003</t>
  </si>
  <si>
    <t>50th Net Claims Percentile</t>
  </si>
  <si>
    <t xml:space="preserve">Total 50th net claim percentile should normally be greater than total of Mean Net Claims. </t>
  </si>
  <si>
    <t>B - E &lt;= £100,000</t>
  </si>
  <si>
    <t>V502003</t>
  </si>
  <si>
    <t>V510003</t>
  </si>
  <si>
    <t>A - B &lt;= £100,000</t>
  </si>
  <si>
    <t>= ( 313.3 H1 + 313.3 H4a ) + ( 0.5 * 313.3 H5 )</t>
  </si>
  <si>
    <t>= 600 A6 / 600 A5</t>
  </si>
  <si>
    <t>= 600 B6 / 600 B5</t>
  </si>
  <si>
    <t>= ( 309.1 A4 [This Return] + 600 A2 ) / ( 309.1 B4 [This Return] + 600 A1 )</t>
  </si>
  <si>
    <t>= ( 309.1 A4 [Selected Return] + 600 B2 ) / ( 309.1 B4 [Selected Return] + 600 B1 )</t>
  </si>
  <si>
    <t>= ( ( 309.2 G2 + 309.2 G3) - 309.2 G1 ) / ( 309.2 G2 + 309.2 G3 )</t>
  </si>
  <si>
    <t>= 313.3 H1 + 313.3 H4a</t>
  </si>
  <si>
    <t>= 600 A18 / 600 A17</t>
  </si>
  <si>
    <t>= 600 B18 / 600 B17</t>
  </si>
  <si>
    <t>= 600 A20 / 600 A17</t>
  </si>
  <si>
    <t>= 600 B20 / 600 B17</t>
  </si>
  <si>
    <t>= 600 A19 / 600 A17</t>
  </si>
  <si>
    <t>= 600 B19 / 600 B17</t>
  </si>
  <si>
    <t>= 1 - ( 600 A21 / 600 A20 )</t>
  </si>
  <si>
    <t>= 1 - ( 600 B21 / 600 B20 )</t>
  </si>
  <si>
    <t>= 313.3 H5</t>
  </si>
  <si>
    <t>= 600 A27 / 600 A26</t>
  </si>
  <si>
    <t>= 600 B27 / 600 B26</t>
  </si>
  <si>
    <t>= 600 A29 / 600 A26</t>
  </si>
  <si>
    <t>= 600 B29 / 600 B26</t>
  </si>
  <si>
    <t>= 600 A28 / 600 A26</t>
  </si>
  <si>
    <t>= 600 B28 / 600 B26</t>
  </si>
  <si>
    <t>= 1 - ( 600 A30 / 600 A29 )</t>
  </si>
  <si>
    <t>= 1 - ( 600 B30 / 600 B29 )</t>
  </si>
  <si>
    <t>= 309.2 I4</t>
  </si>
  <si>
    <t>= 600 A36 / 600 A35</t>
  </si>
  <si>
    <t>= 600 B36 / 600 B35</t>
  </si>
  <si>
    <t>= 1 - ( 600 B37 - 600 B36 )</t>
  </si>
  <si>
    <t>= 600 A41 / 600 A40</t>
  </si>
  <si>
    <t>= 600 B41 / 600 B40</t>
  </si>
  <si>
    <t>= 600 A43 / 600 A40</t>
  </si>
  <si>
    <t>= 600 B43 / 600 B40</t>
  </si>
  <si>
    <t>= 600 A42 / 600 A40</t>
  </si>
  <si>
    <t>= 600 B42 / 600 B40</t>
  </si>
  <si>
    <t>= 1 - ( 600 A44 / 600 A43 )</t>
  </si>
  <si>
    <t>= 1 - ( 600 A37 / 600 A36 )</t>
  </si>
  <si>
    <t>= 1 - ( 600 B44 / 600 B43 )</t>
  </si>
  <si>
    <t>= 600 A49 / 600 A5</t>
  </si>
  <si>
    <t>= 600 B49 / 600 B5</t>
  </si>
  <si>
    <t>= 1 - ( 600 A50 / 600 A49 )</t>
  </si>
  <si>
    <t>= 1 - ( 600 B50 / 600 B49 )</t>
  </si>
  <si>
    <t>= 309.2 I7</t>
  </si>
  <si>
    <t>= ( ( - 309.2 G10 ) / 309.2 G9</t>
  </si>
  <si>
    <t>= ( 309.1 B1 + 309.1 B2a ) - 310 A2</t>
  </si>
  <si>
    <t>= ( 309.1 B4 + 600 A1 ) / 600 A5</t>
  </si>
  <si>
    <t>= ( 309.1 B4 + 600 B1 ) / 600 B5</t>
  </si>
  <si>
    <t>= ( ( 309.1 B4 + 600 A1 ) - 600 A6 ) / 600 A5</t>
  </si>
  <si>
    <t>= ( ( 309.1 B4 + 600 B1 ) - 600 B6 ) / 600 B5</t>
  </si>
  <si>
    <t>Specification Notes Only:</t>
  </si>
  <si>
    <r>
      <rPr>
        <sz val="11"/>
        <color rgb="FFFF0000"/>
        <rFont val="Calibri"/>
        <family val="2"/>
      </rPr>
      <t>•</t>
    </r>
    <r>
      <rPr>
        <sz val="7.7"/>
        <color rgb="FFFF0000"/>
        <rFont val="Segoe UI"/>
        <family val="2"/>
      </rPr>
      <t xml:space="preserve"> </t>
    </r>
    <r>
      <rPr>
        <sz val="11"/>
        <color rgb="FFFF0000"/>
        <rFont val="Segoe UI"/>
        <family val="2"/>
      </rPr>
      <t xml:space="preserve">Any references to LCR forms 309-571 in column </t>
    </r>
    <r>
      <rPr>
        <b/>
        <u/>
        <sz val="11"/>
        <color rgb="FFFF0000"/>
        <rFont val="Segoe UI"/>
        <family val="2"/>
      </rPr>
      <t>A</t>
    </r>
    <r>
      <rPr>
        <sz val="11"/>
        <color rgb="FFFF0000"/>
        <rFont val="Segoe UI"/>
        <family val="2"/>
      </rPr>
      <t xml:space="preserve"> below are in respect of the </t>
    </r>
    <r>
      <rPr>
        <b/>
        <u/>
        <sz val="11"/>
        <color rgb="FFFF0000"/>
        <rFont val="Segoe UI"/>
        <family val="2"/>
      </rPr>
      <t>'This'</t>
    </r>
    <r>
      <rPr>
        <sz val="11"/>
        <color rgb="FFFF0000"/>
        <rFont val="Segoe UI"/>
        <family val="2"/>
      </rPr>
      <t xml:space="preserve"> Return dataset</t>
    </r>
    <r>
      <rPr>
        <sz val="14"/>
        <color rgb="FFFF0000"/>
        <rFont val="Segoe UI"/>
        <family val="2"/>
      </rPr>
      <t>.</t>
    </r>
  </si>
  <si>
    <r>
      <t xml:space="preserve">• Any references to LCR forms 309-571 in column </t>
    </r>
    <r>
      <rPr>
        <b/>
        <u/>
        <sz val="11"/>
        <color rgb="FFFF0000"/>
        <rFont val="Segoe UI"/>
        <family val="2"/>
      </rPr>
      <t>B</t>
    </r>
    <r>
      <rPr>
        <sz val="11"/>
        <color rgb="FFFF0000"/>
        <rFont val="Segoe UI"/>
        <family val="2"/>
      </rPr>
      <t xml:space="preserve"> below are in respect of the </t>
    </r>
    <r>
      <rPr>
        <b/>
        <u/>
        <sz val="11"/>
        <color rgb="FFFF0000"/>
        <rFont val="Segoe UI"/>
        <family val="2"/>
      </rPr>
      <t>'Selected'</t>
    </r>
    <r>
      <rPr>
        <sz val="11"/>
        <color rgb="FFFF0000"/>
        <rFont val="Segoe UI"/>
        <family val="2"/>
      </rPr>
      <t xml:space="preserve"> Return dataset.</t>
    </r>
  </si>
  <si>
    <r>
      <t xml:space="preserve">• Any references to this LCR form 600 in columns </t>
    </r>
    <r>
      <rPr>
        <b/>
        <u/>
        <sz val="11"/>
        <color rgb="FFFF0000"/>
        <rFont val="Segoe UI"/>
        <family val="2"/>
      </rPr>
      <t>A &amp; B</t>
    </r>
    <r>
      <rPr>
        <sz val="11"/>
        <color rgb="FFFF0000"/>
        <rFont val="Segoe UI"/>
        <family val="2"/>
      </rPr>
      <t xml:space="preserve"> below are in repsect of this form.</t>
    </r>
  </si>
  <si>
    <t>Loading [Note 1]</t>
  </si>
  <si>
    <t>Ultimate Exposure = Ult Prem Risk Mean Net Claims + 1/2 * Earned Reserves [Notes 2 &amp; 3]</t>
  </si>
  <si>
    <t>Exposure (Ultimate premium risk mean claims) [Note 2]</t>
  </si>
  <si>
    <t>Exposure (Earned reserves) [Note 3]</t>
  </si>
  <si>
    <t>RI Recoveries 1:200 [Note 4]</t>
  </si>
  <si>
    <t>Available assets [Note 5]</t>
  </si>
  <si>
    <t>Mean [Note 6]</t>
  </si>
  <si>
    <t>[3] Earned Reserves. Source: LCR 313 table 3, column H row 5 (this reconciles to LCR 510 column A Total ).</t>
  </si>
  <si>
    <t>[2] Ultimate premium risk mean claims; this should include all unearned and Proposed YoA claims to ultimate. Source: LCR 313 table 3, column H row 1 plus 4a (this reconciles to 502 column B Total).</t>
  </si>
  <si>
    <t>[4] Approximation for RI recoveries. Source: LCR 311 table 1, column G row 4 less row 3.</t>
  </si>
  <si>
    <t>[6] Ultimate Premium and Reserve risk means. Source: LCR 314 table 1, column A row 2 and row 3 respectively.</t>
  </si>
  <si>
    <t>[1] Loadings should be manually entered here.</t>
  </si>
  <si>
    <t>[5] Technical provisions plus Proposed YoA planned premium. Source: LCR 312 column Q Total less column Q proposed YoA + LCR 313 column D row 1.</t>
  </si>
  <si>
    <t>£ or %pts change</t>
  </si>
  <si>
    <t>XXX</t>
  </si>
  <si>
    <t xml:space="preserve">NOTE: This form will be included in the MDC platform hence is for information only. You do not need to submit this file in September.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</si>
</sst>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##,##0.00,,_-;[Red]\(##,##0.00,,\);\-_;\ "/>
    <numFmt numFmtId="166" formatCode="#,##0.00%;\-#,##0.00%"/>
    <numFmt numFmtId="167" formatCode="0.0000"/>
  </numFmts>
  <fonts count="5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0"/>
      <name val="Segoe UI"/>
      <family val="2"/>
    </font>
    <font>
      <b/>
      <sz val="12"/>
      <color theme="0"/>
      <name val="Segoe UI"/>
      <family val="2"/>
    </font>
    <font>
      <sz val="9"/>
      <name val="Segoe UI"/>
      <family val="2"/>
    </font>
    <font>
      <sz val="10"/>
      <name val="Segoe UI"/>
      <family val="2"/>
    </font>
    <font>
      <b/>
      <sz val="10"/>
      <color theme="0"/>
      <name val="Segoe UI"/>
      <family val="2"/>
    </font>
    <font>
      <sz val="12"/>
      <color theme="0"/>
      <name val="Segoe UI"/>
      <family val="2"/>
    </font>
    <font>
      <sz val="11"/>
      <color theme="1"/>
      <name val="Segoe UI"/>
      <family val="2"/>
    </font>
    <font>
      <b/>
      <sz val="10"/>
      <color theme="1"/>
      <name val="Segoe UI"/>
      <family val="2"/>
    </font>
    <font>
      <b/>
      <sz val="10"/>
      <color theme="3" tint="-0.24988555558946501"/>
      <name val="Segoe UI"/>
      <family val="2"/>
    </font>
    <font>
      <sz val="11"/>
      <color rgb="FF9C65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name val="Segoe UI"/>
      <family val="2"/>
    </font>
    <font>
      <sz val="11"/>
      <color theme="0"/>
      <name val="Segoe UI"/>
      <family val="2"/>
    </font>
    <font>
      <sz val="11"/>
      <color rgb="FF9C5700"/>
      <name val="Calibri"/>
      <family val="2"/>
      <scheme val="minor"/>
    </font>
    <font>
      <b/>
      <sz val="14"/>
      <color theme="0"/>
      <name val="Segoe UI"/>
      <family val="2"/>
    </font>
    <font>
      <b/>
      <sz val="16"/>
      <color theme="0"/>
      <name val="Segoe U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6"/>
      <color indexed="9"/>
      <name val="Arial"/>
      <family val="2"/>
    </font>
    <font>
      <u/>
      <sz val="11"/>
      <color theme="1"/>
      <name val="Segoe UI"/>
      <family val="2"/>
    </font>
    <font>
      <sz val="10"/>
      <color rgb="FFFF0000"/>
      <name val="Segoe U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14"/>
      <color rgb="FFFF0000"/>
      <name val="Segoe UI"/>
      <family val="2"/>
    </font>
    <font>
      <i/>
      <sz val="11"/>
      <color rgb="FFFF0000"/>
      <name val="Calibri"/>
      <family val="2"/>
      <scheme val="minor"/>
    </font>
    <font>
      <b/>
      <u/>
      <sz val="10"/>
      <color theme="1"/>
      <name val="Segoe UI"/>
      <family val="2"/>
    </font>
    <font>
      <strike/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sz val="11"/>
      <color rgb="FFFF0000"/>
      <name val="Segoe UI"/>
      <family val="2"/>
    </font>
    <font>
      <sz val="11"/>
      <color rgb="FFFF0000"/>
      <name val="Calibri"/>
      <family val="2"/>
    </font>
    <font>
      <sz val="7.7"/>
      <color rgb="FFFF0000"/>
      <name val="Segoe UI"/>
      <family val="2"/>
    </font>
    <font>
      <b/>
      <u/>
      <sz val="11"/>
      <color rgb="FFFF0000"/>
      <name val="Segoe UI"/>
      <family val="2"/>
    </font>
    <font>
      <b/>
      <sz val="14"/>
      <color rgb="FFFF0000"/>
      <name val="Segoe UI"/>
      <family val="2"/>
    </font>
    <font>
      <b/>
      <sz val="14"/>
      <name val="Segoe UI"/>
      <family val="2"/>
    </font>
    <font>
      <sz val="14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A4BB7"/>
        <bgColor indexed="64"/>
      </patternFill>
    </fill>
    <fill>
      <patternFill patternType="solid">
        <fgColor rgb="FF64656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282F5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rgb="FFD9D9D9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9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29" fillId="0" borderId="0"/>
    <xf numFmtId="0" fontId="26" fillId="2" borderId="0" applyNumberFormat="0" applyBorder="0" applyAlignment="0" applyProtection="0"/>
    <xf numFmtId="0" fontId="22" fillId="2" borderId="0" applyNumberFormat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29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</cellStyleXfs>
  <cellXfs count="109">
    <xf numFmtId="0" fontId="0" fillId="0" borderId="0" xfId="0"/>
    <xf numFmtId="0" fontId="9" fillId="0" borderId="0" xfId="0" applyFont="1"/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 wrapText="1"/>
    </xf>
    <xf numFmtId="0" fontId="19" fillId="0" borderId="0" xfId="0" applyFont="1"/>
    <xf numFmtId="0" fontId="9" fillId="0" borderId="0" xfId="0" applyFont="1" applyAlignment="1">
      <alignment horizontal="left"/>
    </xf>
    <xf numFmtId="0" fontId="17" fillId="8" borderId="4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3" fillId="3" borderId="0" xfId="0" applyFont="1" applyFill="1"/>
    <xf numFmtId="0" fontId="17" fillId="3" borderId="0" xfId="0" applyFont="1" applyFill="1" applyAlignment="1">
      <alignment horizontal="left" vertical="center"/>
    </xf>
    <xf numFmtId="0" fontId="13" fillId="0" borderId="0" xfId="0" applyFo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wrapText="1"/>
    </xf>
    <xf numFmtId="0" fontId="27" fillId="3" borderId="0" xfId="0" applyFont="1" applyFill="1"/>
    <xf numFmtId="0" fontId="19" fillId="3" borderId="0" xfId="0" applyFont="1" applyFill="1"/>
    <xf numFmtId="0" fontId="24" fillId="0" borderId="0" xfId="0" applyFont="1" applyAlignment="1">
      <alignment horizontal="left" vertical="center"/>
    </xf>
    <xf numFmtId="0" fontId="17" fillId="8" borderId="8" xfId="0" applyFont="1" applyFill="1" applyBorder="1" applyAlignment="1">
      <alignment horizontal="center" vertical="center"/>
    </xf>
    <xf numFmtId="0" fontId="23" fillId="6" borderId="12" xfId="0" applyFont="1" applyFill="1" applyBorder="1" applyAlignment="1">
      <alignment horizontal="center"/>
    </xf>
    <xf numFmtId="0" fontId="23" fillId="6" borderId="13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7" fillId="4" borderId="1" xfId="0" applyFont="1" applyFill="1" applyBorder="1" applyAlignment="1">
      <alignment vertical="center" wrapText="1"/>
    </xf>
    <xf numFmtId="1" fontId="18" fillId="8" borderId="7" xfId="0" applyNumberFormat="1" applyFont="1" applyFill="1" applyBorder="1" applyAlignment="1">
      <alignment horizontal="center" vertical="center"/>
    </xf>
    <xf numFmtId="0" fontId="11" fillId="9" borderId="0" xfId="0" applyFont="1" applyFill="1"/>
    <xf numFmtId="0" fontId="12" fillId="9" borderId="0" xfId="0" applyFont="1" applyFill="1"/>
    <xf numFmtId="0" fontId="8" fillId="6" borderId="0" xfId="12" applyFill="1"/>
    <xf numFmtId="0" fontId="8" fillId="6" borderId="0" xfId="12" applyFill="1" applyAlignment="1">
      <alignment wrapText="1"/>
    </xf>
    <xf numFmtId="0" fontId="17" fillId="5" borderId="4" xfId="13" applyFont="1" applyFill="1" applyBorder="1" applyAlignment="1">
      <alignment horizontal="center" vertical="center" wrapText="1"/>
    </xf>
    <xf numFmtId="0" fontId="31" fillId="6" borderId="0" xfId="12" applyFont="1" applyFill="1" applyAlignment="1">
      <alignment horizontal="center" vertical="center"/>
    </xf>
    <xf numFmtId="0" fontId="29" fillId="0" borderId="14" xfId="13" applyBorder="1" applyAlignment="1">
      <alignment horizontal="center" vertical="center" wrapText="1"/>
    </xf>
    <xf numFmtId="0" fontId="29" fillId="0" borderId="14" xfId="13" applyBorder="1" applyAlignment="1">
      <alignment vertical="center" wrapText="1"/>
    </xf>
    <xf numFmtId="0" fontId="29" fillId="0" borderId="14" xfId="12" applyFont="1" applyBorder="1" applyAlignment="1">
      <alignment vertical="center" wrapText="1"/>
    </xf>
    <xf numFmtId="0" fontId="29" fillId="0" borderId="0" xfId="8"/>
    <xf numFmtId="0" fontId="17" fillId="5" borderId="15" xfId="13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29" fillId="0" borderId="14" xfId="13" applyBorder="1" applyAlignment="1">
      <alignment horizontal="left" vertical="center" wrapText="1"/>
    </xf>
    <xf numFmtId="0" fontId="34" fillId="0" borderId="14" xfId="13" applyFont="1" applyBorder="1" applyAlignment="1">
      <alignment horizontal="left" vertical="center" wrapText="1"/>
    </xf>
    <xf numFmtId="0" fontId="38" fillId="0" borderId="14" xfId="12" applyFont="1" applyBorder="1" applyAlignment="1">
      <alignment horizontal="center" vertical="center"/>
    </xf>
    <xf numFmtId="0" fontId="40" fillId="0" borderId="14" xfId="13" applyFont="1" applyBorder="1" applyAlignment="1">
      <alignment horizontal="left" vertical="center" wrapText="1"/>
    </xf>
    <xf numFmtId="0" fontId="29" fillId="11" borderId="14" xfId="13" applyFill="1" applyBorder="1" applyAlignment="1">
      <alignment horizontal="center" vertical="center" wrapText="1"/>
    </xf>
    <xf numFmtId="0" fontId="29" fillId="11" borderId="14" xfId="13" applyFill="1" applyBorder="1" applyAlignment="1">
      <alignment vertical="center" wrapText="1"/>
    </xf>
    <xf numFmtId="0" fontId="34" fillId="11" borderId="14" xfId="13" applyFont="1" applyFill="1" applyBorder="1" applyAlignment="1">
      <alignment horizontal="left" vertical="center" wrapText="1"/>
    </xf>
    <xf numFmtId="0" fontId="38" fillId="11" borderId="14" xfId="12" applyFont="1" applyFill="1" applyBorder="1" applyAlignment="1">
      <alignment horizontal="center" vertical="center"/>
    </xf>
    <xf numFmtId="0" fontId="29" fillId="11" borderId="14" xfId="13" quotePrefix="1" applyFill="1" applyBorder="1" applyAlignment="1">
      <alignment vertical="center" wrapText="1"/>
    </xf>
    <xf numFmtId="0" fontId="34" fillId="0" borderId="14" xfId="13" applyFont="1" applyBorder="1" applyAlignment="1">
      <alignment vertical="center" wrapText="1"/>
    </xf>
    <xf numFmtId="0" fontId="8" fillId="6" borderId="16" xfId="12" applyFill="1" applyBorder="1"/>
    <xf numFmtId="0" fontId="13" fillId="12" borderId="1" xfId="0" applyFont="1" applyFill="1" applyBorder="1" applyAlignment="1">
      <alignment vertical="center" wrapText="1"/>
    </xf>
    <xf numFmtId="0" fontId="43" fillId="9" borderId="0" xfId="0" applyFont="1" applyFill="1"/>
    <xf numFmtId="0" fontId="10" fillId="9" borderId="0" xfId="0" applyFont="1" applyFill="1"/>
    <xf numFmtId="10" fontId="39" fillId="0" borderId="0" xfId="0" applyNumberFormat="1" applyFont="1"/>
    <xf numFmtId="0" fontId="39" fillId="0" borderId="0" xfId="0" applyFont="1"/>
    <xf numFmtId="0" fontId="42" fillId="0" borderId="0" xfId="0" applyFont="1"/>
    <xf numFmtId="0" fontId="19" fillId="0" borderId="0" xfId="0" applyFont="1" applyAlignment="1">
      <alignment horizontal="left"/>
    </xf>
    <xf numFmtId="0" fontId="19" fillId="3" borderId="0" xfId="0" applyFont="1" applyFill="1" applyAlignment="1">
      <alignment horizontal="left"/>
    </xf>
    <xf numFmtId="0" fontId="17" fillId="8" borderId="7" xfId="0" applyFont="1" applyFill="1" applyBorder="1" applyAlignment="1">
      <alignment horizontal="left" vertical="center"/>
    </xf>
    <xf numFmtId="165" fontId="13" fillId="5" borderId="2" xfId="0" quotePrefix="1" applyNumberFormat="1" applyFont="1" applyFill="1" applyBorder="1" applyAlignment="1">
      <alignment horizontal="left" vertical="center" wrapText="1"/>
    </xf>
    <xf numFmtId="166" fontId="13" fillId="5" borderId="2" xfId="0" quotePrefix="1" applyNumberFormat="1" applyFont="1" applyFill="1" applyBorder="1" applyAlignment="1">
      <alignment horizontal="left" vertical="center" wrapText="1"/>
    </xf>
    <xf numFmtId="0" fontId="12" fillId="9" borderId="0" xfId="0" applyFont="1" applyFill="1" applyAlignment="1">
      <alignment horizontal="left"/>
    </xf>
    <xf numFmtId="0" fontId="39" fillId="0" borderId="0" xfId="0" applyFont="1" applyAlignment="1">
      <alignment horizontal="left"/>
    </xf>
    <xf numFmtId="164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17" fillId="5" borderId="3" xfId="13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/>
    </xf>
    <xf numFmtId="0" fontId="44" fillId="0" borderId="14" xfId="12" applyFont="1" applyBorder="1" applyAlignment="1">
      <alignment horizontal="center" vertical="center"/>
    </xf>
    <xf numFmtId="165" fontId="16" fillId="6" borderId="11" xfId="10" quotePrefix="1" applyNumberFormat="1" applyFont="1" applyFill="1" applyBorder="1" applyAlignment="1" applyProtection="1">
      <alignment horizontal="center" vertical="center" wrapText="1"/>
      <protection locked="0"/>
    </xf>
    <xf numFmtId="164" fontId="16" fillId="0" borderId="11" xfId="0" quotePrefix="1" applyNumberFormat="1" applyFont="1" applyBorder="1" applyAlignment="1" applyProtection="1">
      <alignment horizontal="left" vertical="center" wrapText="1"/>
      <protection locked="0"/>
    </xf>
    <xf numFmtId="0" fontId="16" fillId="7" borderId="17" xfId="0" applyFont="1" applyFill="1" applyBorder="1" applyAlignment="1">
      <alignment vertical="center" wrapText="1"/>
    </xf>
    <xf numFmtId="0" fontId="2" fillId="0" borderId="0" xfId="0" applyFont="1"/>
    <xf numFmtId="0" fontId="45" fillId="7" borderId="17" xfId="0" applyFont="1" applyFill="1" applyBorder="1" applyAlignment="1">
      <alignment vertical="center" wrapText="1"/>
    </xf>
    <xf numFmtId="0" fontId="16" fillId="7" borderId="17" xfId="0" quotePrefix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9" borderId="0" xfId="0" applyFont="1" applyFill="1"/>
    <xf numFmtId="0" fontId="2" fillId="9" borderId="0" xfId="0" applyFont="1" applyFill="1" applyAlignment="1">
      <alignment horizontal="left"/>
    </xf>
    <xf numFmtId="0" fontId="2" fillId="0" borderId="0" xfId="0" quotePrefix="1" applyFont="1"/>
    <xf numFmtId="164" fontId="37" fillId="0" borderId="11" xfId="0" quotePrefix="1" applyNumberFormat="1" applyFont="1" applyBorder="1" applyAlignment="1" applyProtection="1">
      <alignment horizontal="left" vertical="center" wrapText="1"/>
      <protection locked="0"/>
    </xf>
    <xf numFmtId="0" fontId="15" fillId="7" borderId="17" xfId="0" applyFont="1" applyFill="1" applyBorder="1" applyAlignment="1">
      <alignment vertical="center" wrapText="1"/>
    </xf>
    <xf numFmtId="0" fontId="14" fillId="3" borderId="0" xfId="0" quotePrefix="1" applyFont="1" applyFill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/>
    <xf numFmtId="0" fontId="16" fillId="7" borderId="2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/>
    </xf>
    <xf numFmtId="0" fontId="2" fillId="0" borderId="14" xfId="12" applyFont="1" applyBorder="1" applyAlignment="1">
      <alignment horizontal="center" vertical="center"/>
    </xf>
    <xf numFmtId="0" fontId="2" fillId="6" borderId="0" xfId="12" applyFont="1" applyFill="1" applyAlignment="1">
      <alignment wrapText="1"/>
    </xf>
    <xf numFmtId="0" fontId="2" fillId="0" borderId="0" xfId="0" applyFont="1" applyAlignment="1">
      <alignment horizontal="left" vertical="top" wrapText="1"/>
    </xf>
    <xf numFmtId="167" fontId="2" fillId="6" borderId="0" xfId="0" applyNumberFormat="1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33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36" fillId="0" borderId="0" xfId="0" applyFont="1" applyAlignment="1">
      <alignment horizontal="right" vertical="center"/>
    </xf>
    <xf numFmtId="0" fontId="41" fillId="9" borderId="0" xfId="0" applyFont="1" applyFill="1" applyAlignment="1">
      <alignment horizontal="left" vertical="center"/>
    </xf>
    <xf numFmtId="0" fontId="46" fillId="0" borderId="0" xfId="0" applyFont="1" applyAlignment="1">
      <alignment vertical="center"/>
    </xf>
    <xf numFmtId="0" fontId="50" fillId="10" borderId="18" xfId="0" applyFont="1" applyFill="1" applyBorder="1" applyAlignment="1">
      <alignment horizontal="left" vertical="center"/>
    </xf>
    <xf numFmtId="0" fontId="51" fillId="10" borderId="19" xfId="0" applyFont="1" applyFill="1" applyBorder="1" applyAlignment="1">
      <alignment horizontal="left" vertical="center"/>
    </xf>
    <xf numFmtId="0" fontId="52" fillId="10" borderId="20" xfId="0" applyFont="1" applyFill="1" applyBorder="1"/>
    <xf numFmtId="0" fontId="14" fillId="4" borderId="9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3" borderId="0" xfId="0" quotePrefix="1" applyFont="1" applyFill="1" applyAlignment="1">
      <alignment horizontal="left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35" fillId="4" borderId="5" xfId="13" applyFont="1" applyFill="1" applyBorder="1" applyAlignment="1">
      <alignment horizontal="center" vertical="center"/>
    </xf>
    <xf numFmtId="0" fontId="28" fillId="4" borderId="5" xfId="13" applyFont="1" applyFill="1" applyBorder="1" applyAlignment="1">
      <alignment horizontal="center" vertical="center"/>
    </xf>
  </cellXfs>
  <cellStyles count="45">
    <cellStyle name="Comma" xfId="4" xr:uid="{00000000-0005-0000-0000-000000000000}"/>
    <cellStyle name="Comma [0]" xfId="5" xr:uid="{00000000-0005-0000-0000-000001000000}"/>
    <cellStyle name="Comma [0] 2" xfId="18" xr:uid="{6D858644-9A14-4846-8F1D-11C94EC5461F}"/>
    <cellStyle name="Comma [0] 2 2" xfId="36" xr:uid="{49357A53-F094-4C45-84C7-975A077662F7}"/>
    <cellStyle name="Comma [0] 3" xfId="26" xr:uid="{1CAD682F-8FE0-4379-A795-9D92278D22C2}"/>
    <cellStyle name="Comma 2" xfId="17" xr:uid="{2B8255AA-872F-473B-B7AE-4D6D02F0755F}"/>
    <cellStyle name="Comma 2 2" xfId="35" xr:uid="{69223873-49CD-46E8-9488-B3606F246CAD}"/>
    <cellStyle name="Comma 3" xfId="11" xr:uid="{00000000-0005-0000-0000-000002000000}"/>
    <cellStyle name="Comma 3 2" xfId="20" xr:uid="{FD1E3EA5-697D-4429-B2B0-551B2CE00132}"/>
    <cellStyle name="Comma 3 2 2" xfId="38" xr:uid="{A64376EA-C6C3-43F9-A021-E2935FB6D54B}"/>
    <cellStyle name="Comma 3 3" xfId="29" xr:uid="{184D7575-505D-468C-A8D3-4EF0275DFAD3}"/>
    <cellStyle name="Comma 4" xfId="14" xr:uid="{3B99632A-CEEA-4CCE-94D3-3667C77C5D99}"/>
    <cellStyle name="Comma 4 2" xfId="32" xr:uid="{4B0846D7-324C-4CF0-8E37-E69DEAE5C5C5}"/>
    <cellStyle name="Comma 5" xfId="25" xr:uid="{F30DED95-6D8C-4E42-B039-0D0698F1253C}"/>
    <cellStyle name="Comma 6" xfId="22" xr:uid="{A26ACF45-844A-4018-B955-DCBE50E7E6EB}"/>
    <cellStyle name="Comma 7" xfId="41" xr:uid="{55E4493D-0889-433E-A03B-12A5FA092DD2}"/>
    <cellStyle name="Comma 8" xfId="40" xr:uid="{16392B16-8928-43EE-8F62-FF2E54FA6048}"/>
    <cellStyle name="Currency" xfId="2" xr:uid="{00000000-0005-0000-0000-000003000000}"/>
    <cellStyle name="Currency [0]" xfId="3" xr:uid="{00000000-0005-0000-0000-000004000000}"/>
    <cellStyle name="Currency [0] 2" xfId="16" xr:uid="{07703668-5632-45C0-9DD8-29E1C23126A7}"/>
    <cellStyle name="Currency [0] 2 2" xfId="34" xr:uid="{85E0A5BA-F5A1-4113-80B7-C5410B875F42}"/>
    <cellStyle name="Currency [0] 3" xfId="24" xr:uid="{AD5DCB6C-CAD9-4961-AFC5-BB1BB37CE09A}"/>
    <cellStyle name="Currency 2" xfId="15" xr:uid="{A71BD67A-C1E6-4D2F-B1B9-60FC3BBEC15D}"/>
    <cellStyle name="Currency 2 2" xfId="33" xr:uid="{8955724D-B88E-45A6-A860-722E1FBEDBED}"/>
    <cellStyle name="Currency 3" xfId="19" xr:uid="{C8C00B97-485E-46A8-8727-E093E088DA9B}"/>
    <cellStyle name="Currency 3 2" xfId="37" xr:uid="{50000A32-A074-4F99-AA1F-3008785FD88E}"/>
    <cellStyle name="Currency 4" xfId="23" xr:uid="{6F48A88B-5C7E-42F5-AC8C-46CD8E978AB5}"/>
    <cellStyle name="Currency 5" xfId="27" xr:uid="{09876DD8-6CCD-4303-8A73-53D8C8F71EA4}"/>
    <cellStyle name="Currency 6" xfId="28" xr:uid="{DE0A49F6-7F1A-4FF0-B8F2-8C9EE76D6A06}"/>
    <cellStyle name="Currency 7" xfId="31" xr:uid="{589E7378-2B05-4DEE-95E8-5F04712024FF}"/>
    <cellStyle name="Hyperlink" xfId="7" xr:uid="{00000000-0005-0000-0000-000005000000}"/>
    <cellStyle name="Neutral" xfId="9" xr:uid="{00000000-0005-0000-0000-000006000000}"/>
    <cellStyle name="Neutral 2" xfId="10" xr:uid="{00000000-0005-0000-0000-000007000000}"/>
    <cellStyle name="Normal" xfId="0" builtinId="0"/>
    <cellStyle name="Normal 2" xfId="12" xr:uid="{00000000-0005-0000-0000-000009000000}"/>
    <cellStyle name="Normal 2 2" xfId="21" xr:uid="{6C2473B7-C52F-4B02-859A-AB2895DF8C54}"/>
    <cellStyle name="Normal 2 2 2" xfId="13" xr:uid="{00000000-0005-0000-0000-00000A000000}"/>
    <cellStyle name="Normal 2 2 3" xfId="39" xr:uid="{D992942D-94F4-462B-8B59-DEF21FBABC8E}"/>
    <cellStyle name="Normal 2 3" xfId="30" xr:uid="{548F17F7-2206-470E-82F3-B64D2CC5E460}"/>
    <cellStyle name="Normal 2 4" xfId="42" xr:uid="{8714832C-8808-4613-BACE-4EEB873AD2C6}"/>
    <cellStyle name="Normal 2 4 2" xfId="43" xr:uid="{7ED7B77F-1960-41CA-9884-FFDDAE884E3E}"/>
    <cellStyle name="Normal 2 4 3" xfId="44" xr:uid="{A0574F04-2F69-45AF-BE10-05E6732DF57A}"/>
    <cellStyle name="Normal 4 2" xfId="6" xr:uid="{00000000-0005-0000-0000-00000B000000}"/>
    <cellStyle name="Normal 5" xfId="8" xr:uid="{00000000-0005-0000-0000-00000C000000}"/>
    <cellStyle name="Percent" xfId="1" xr:uid="{00000000-0005-0000-0000-00000D000000}"/>
  </cellStyles>
  <dxfs count="41">
    <dxf>
      <font>
        <b/>
        <i val="0"/>
        <color theme="0"/>
      </font>
      <fill>
        <patternFill>
          <bgColor rgb="FFE47608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FFC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E47608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FFC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C0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C0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C0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C0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68" formatCode="0.00000"/>
      <fill>
        <patternFill patternType="solid">
          <bgColor theme="0" tint="-4.9897762993255407E-2"/>
        </patternFill>
      </fill>
      <protection locked="0" hidden="1"/>
    </dxf>
    <dxf>
      <numFmt numFmtId="167" formatCode="0.0000"/>
      <fill>
        <patternFill patternType="solid">
          <bgColor theme="0"/>
        </patternFill>
      </fill>
      <protection locked="0" hidden="1"/>
    </dxf>
    <dxf>
      <border>
        <top style="thin">
          <color theme="4" tint="0.39994506668294322"/>
        </top>
      </border>
    </dxf>
    <dxf>
      <font>
        <b/>
        <i val="0"/>
        <strike val="0"/>
        <u/>
        <sz val="11"/>
        <color rgb="FFFF0000"/>
        <name val="Calibri"/>
      </font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numFmt numFmtId="167" formatCode="0.0000"/>
      <fill>
        <patternFill patternType="solid">
          <bgColor theme="0"/>
        </patternFill>
      </fill>
      <protection locked="0" hidden="1"/>
    </dxf>
    <dxf>
      <numFmt numFmtId="167" formatCode="0.0000"/>
      <fill>
        <patternFill patternType="solid">
          <bgColor theme="0"/>
        </patternFill>
      </fill>
      <protection locked="0" hidden="1"/>
    </dxf>
    <dxf>
      <fill>
        <patternFill patternType="solid">
          <bgColor theme="0"/>
        </patternFill>
      </fill>
      <protection locked="0" hidden="1"/>
    </dxf>
    <dxf>
      <font>
        <b/>
        <i val="0"/>
        <strike val="0"/>
        <u/>
        <sz val="11"/>
        <color rgb="FFFF0000"/>
        <name val="Calibri"/>
      </font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2" defaultPivotStyle="PivotStyleLight16"/>
  <colors>
    <mruColors>
      <color rgb="FF646569"/>
      <color rgb="FFBC1E04"/>
      <color rgb="FF0A4BB7"/>
      <color rgb="FF1E35BF"/>
      <color rgb="FFE47608"/>
      <color rgb="FF282F54"/>
      <color rgb="FF282F60"/>
      <color rgb="FF0A4B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926193</xdr:colOff>
      <xdr:row>1</xdr:row>
      <xdr:rowOff>160948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0EA507-3F68-4CCE-8DB9-97D2B1B47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6468" cy="4572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2" name="Picture 16" descr="clear">
          <a:extLst>
            <a:ext uri="{FF2B5EF4-FFF2-40B4-BE49-F238E27FC236}">
              <a16:creationId xmlns:a16="http://schemas.microsoft.com/office/drawing/2014/main" id="{F1DBB557-4916-4D14-87FD-D1FE459D4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3" name="Picture 17" descr="clear">
          <a:extLst>
            <a:ext uri="{FF2B5EF4-FFF2-40B4-BE49-F238E27FC236}">
              <a16:creationId xmlns:a16="http://schemas.microsoft.com/office/drawing/2014/main" id="{0D93EF69-389B-4A13-84A2-99478E84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4" name="Picture 18" descr="clear">
          <a:extLst>
            <a:ext uri="{FF2B5EF4-FFF2-40B4-BE49-F238E27FC236}">
              <a16:creationId xmlns:a16="http://schemas.microsoft.com/office/drawing/2014/main" id="{9B033FDA-5422-4E3E-AD7A-6292AF44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5" name="Picture 19" descr="clear">
          <a:extLst>
            <a:ext uri="{FF2B5EF4-FFF2-40B4-BE49-F238E27FC236}">
              <a16:creationId xmlns:a16="http://schemas.microsoft.com/office/drawing/2014/main" id="{7287F30F-CE63-4A7F-BAE2-E4A940B0B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6" name="Picture 20" descr="clear">
          <a:extLst>
            <a:ext uri="{FF2B5EF4-FFF2-40B4-BE49-F238E27FC236}">
              <a16:creationId xmlns:a16="http://schemas.microsoft.com/office/drawing/2014/main" id="{7A460994-8DEB-4DBE-878D-886EB3DF5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7" name="Picture 21" descr="clear">
          <a:extLst>
            <a:ext uri="{FF2B5EF4-FFF2-40B4-BE49-F238E27FC236}">
              <a16:creationId xmlns:a16="http://schemas.microsoft.com/office/drawing/2014/main" id="{CC090EB1-B27E-4C59-8F0B-5AB5EACBB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8" name="Picture 22" descr="clear">
          <a:extLst>
            <a:ext uri="{FF2B5EF4-FFF2-40B4-BE49-F238E27FC236}">
              <a16:creationId xmlns:a16="http://schemas.microsoft.com/office/drawing/2014/main" id="{7E6B04B9-2C77-440F-8B69-038D93E49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9" name="Picture 23" descr="clear">
          <a:extLst>
            <a:ext uri="{FF2B5EF4-FFF2-40B4-BE49-F238E27FC236}">
              <a16:creationId xmlns:a16="http://schemas.microsoft.com/office/drawing/2014/main" id="{BD28B9DD-1EA0-40BA-BF9F-63FC1E58D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10" name="Picture 24" descr="clear">
          <a:extLst>
            <a:ext uri="{FF2B5EF4-FFF2-40B4-BE49-F238E27FC236}">
              <a16:creationId xmlns:a16="http://schemas.microsoft.com/office/drawing/2014/main" id="{4550782D-6967-4AD8-9D35-D77E47971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11" name="Picture 25" descr="clear">
          <a:extLst>
            <a:ext uri="{FF2B5EF4-FFF2-40B4-BE49-F238E27FC236}">
              <a16:creationId xmlns:a16="http://schemas.microsoft.com/office/drawing/2014/main" id="{353ACCB2-0242-4CC8-AD59-8A830428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12" name="Picture 26" descr="clear">
          <a:extLst>
            <a:ext uri="{FF2B5EF4-FFF2-40B4-BE49-F238E27FC236}">
              <a16:creationId xmlns:a16="http://schemas.microsoft.com/office/drawing/2014/main" id="{61CC6B78-4F2C-4F47-9637-AF4A926D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13" name="Picture 27" descr="clear">
          <a:extLst>
            <a:ext uri="{FF2B5EF4-FFF2-40B4-BE49-F238E27FC236}">
              <a16:creationId xmlns:a16="http://schemas.microsoft.com/office/drawing/2014/main" id="{8DF1D61D-DF5A-4624-A366-1374D7C81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14" name="Picture 28" descr="clear">
          <a:extLst>
            <a:ext uri="{FF2B5EF4-FFF2-40B4-BE49-F238E27FC236}">
              <a16:creationId xmlns:a16="http://schemas.microsoft.com/office/drawing/2014/main" id="{56E88A1B-49A9-4962-8AF7-7F20EC1D9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15" name="Picture 29" descr="clear">
          <a:extLst>
            <a:ext uri="{FF2B5EF4-FFF2-40B4-BE49-F238E27FC236}">
              <a16:creationId xmlns:a16="http://schemas.microsoft.com/office/drawing/2014/main" id="{63C670D4-A53C-4AA4-9E71-CEFF78622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16" name="Picture 30" descr="clear">
          <a:extLst>
            <a:ext uri="{FF2B5EF4-FFF2-40B4-BE49-F238E27FC236}">
              <a16:creationId xmlns:a16="http://schemas.microsoft.com/office/drawing/2014/main" id="{C7861C7A-C7AE-4733-A2F5-0A44CF116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17" name="Picture 31" descr="clear">
          <a:extLst>
            <a:ext uri="{FF2B5EF4-FFF2-40B4-BE49-F238E27FC236}">
              <a16:creationId xmlns:a16="http://schemas.microsoft.com/office/drawing/2014/main" id="{9276FE1B-E360-451E-AE2A-971593BAE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18" name="Picture 32" descr="clear">
          <a:extLst>
            <a:ext uri="{FF2B5EF4-FFF2-40B4-BE49-F238E27FC236}">
              <a16:creationId xmlns:a16="http://schemas.microsoft.com/office/drawing/2014/main" id="{F8DBB451-B20B-4587-9E9D-ECD29B88B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19" name="Picture 33" descr="clear">
          <a:extLst>
            <a:ext uri="{FF2B5EF4-FFF2-40B4-BE49-F238E27FC236}">
              <a16:creationId xmlns:a16="http://schemas.microsoft.com/office/drawing/2014/main" id="{CFF6A03E-436F-4368-AC82-5CD4A0BD2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20" name="Picture 34" descr="clear">
          <a:extLst>
            <a:ext uri="{FF2B5EF4-FFF2-40B4-BE49-F238E27FC236}">
              <a16:creationId xmlns:a16="http://schemas.microsoft.com/office/drawing/2014/main" id="{A1F8A2A6-2837-4F39-90EB-93524F763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21" name="Picture 35" descr="clear">
          <a:extLst>
            <a:ext uri="{FF2B5EF4-FFF2-40B4-BE49-F238E27FC236}">
              <a16:creationId xmlns:a16="http://schemas.microsoft.com/office/drawing/2014/main" id="{CE552C89-A267-4AFC-AB13-A6F95616E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22" name="Picture 36" descr="clear">
          <a:extLst>
            <a:ext uri="{FF2B5EF4-FFF2-40B4-BE49-F238E27FC236}">
              <a16:creationId xmlns:a16="http://schemas.microsoft.com/office/drawing/2014/main" id="{4D55A5A8-3FF1-45A1-870F-76886656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23" name="Picture 37" descr="clear">
          <a:extLst>
            <a:ext uri="{FF2B5EF4-FFF2-40B4-BE49-F238E27FC236}">
              <a16:creationId xmlns:a16="http://schemas.microsoft.com/office/drawing/2014/main" id="{CAC3C7FE-49CF-43F4-960A-E189877D2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24" name="Picture 38" descr="clear">
          <a:extLst>
            <a:ext uri="{FF2B5EF4-FFF2-40B4-BE49-F238E27FC236}">
              <a16:creationId xmlns:a16="http://schemas.microsoft.com/office/drawing/2014/main" id="{EB7DA5C3-7C67-410A-AF69-93791969A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25" name="Picture 39" descr="clear">
          <a:extLst>
            <a:ext uri="{FF2B5EF4-FFF2-40B4-BE49-F238E27FC236}">
              <a16:creationId xmlns:a16="http://schemas.microsoft.com/office/drawing/2014/main" id="{326811C4-2D3E-470D-963A-ED7C40888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26" name="Picture 40" descr="clear">
          <a:extLst>
            <a:ext uri="{FF2B5EF4-FFF2-40B4-BE49-F238E27FC236}">
              <a16:creationId xmlns:a16="http://schemas.microsoft.com/office/drawing/2014/main" id="{673AE685-203E-46BF-A845-FD1CDD26F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27" name="Picture 41" descr="clear">
          <a:extLst>
            <a:ext uri="{FF2B5EF4-FFF2-40B4-BE49-F238E27FC236}">
              <a16:creationId xmlns:a16="http://schemas.microsoft.com/office/drawing/2014/main" id="{7CBD6726-09DC-4932-B020-51DF47DF6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0</xdr:rowOff>
    </xdr:to>
    <xdr:pic>
      <xdr:nvPicPr>
        <xdr:cNvPr id="28" name="Picture 42" descr="clear">
          <a:extLst>
            <a:ext uri="{FF2B5EF4-FFF2-40B4-BE49-F238E27FC236}">
              <a16:creationId xmlns:a16="http://schemas.microsoft.com/office/drawing/2014/main" id="{7FD4CB6C-03C4-4DF6-89A7-A8AE7EAD2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29" name="Picture 28" descr="clear">
          <a:extLst>
            <a:ext uri="{FF2B5EF4-FFF2-40B4-BE49-F238E27FC236}">
              <a16:creationId xmlns:a16="http://schemas.microsoft.com/office/drawing/2014/main" id="{BAB42141-6630-4951-9BA5-7FD76D115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30" name="Picture 29" descr="clear">
          <a:extLst>
            <a:ext uri="{FF2B5EF4-FFF2-40B4-BE49-F238E27FC236}">
              <a16:creationId xmlns:a16="http://schemas.microsoft.com/office/drawing/2014/main" id="{67CFFFF2-0BD8-4C02-9DB1-1F6FFDB3B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31" name="Picture 30" descr="clear">
          <a:extLst>
            <a:ext uri="{FF2B5EF4-FFF2-40B4-BE49-F238E27FC236}">
              <a16:creationId xmlns:a16="http://schemas.microsoft.com/office/drawing/2014/main" id="{41B928C3-9505-479F-97B4-D2AA57B1B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09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ullyDependent" displayName="FullyDependent" ref="A1:B129" totalsRowShown="0" headerRowDxfId="40" dataDxfId="39">
  <tableColumns count="2">
    <tableColumn id="1" xr3:uid="{00000000-0010-0000-0000-000001000000}" name="p" dataDxfId="38"/>
    <tableColumn id="2" xr3:uid="{00000000-0010-0000-0000-000002000000}" name="Fully Dependent" dataDxfId="3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ndependent" displayName="Independent" ref="D1:E129" totalsRowShown="0" headerRowDxfId="36" tableBorderDxfId="35">
  <tableColumns count="2">
    <tableColumn id="1" xr3:uid="{00000000-0010-0000-0100-000001000000}" name="p" dataDxfId="34"/>
    <tableColumn id="2" xr3:uid="{00000000-0010-0000-0100-000002000000}" name="Independent" dataDxfId="3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9">
    <tabColor rgb="FF00B0F0"/>
  </sheetPr>
  <dimension ref="A1:F67"/>
  <sheetViews>
    <sheetView zoomScale="55" zoomScaleNormal="55" workbookViewId="0">
      <pane ySplit="1" topLeftCell="A2" activePane="bottomLeft" state="frozen"/>
      <selection activeCell="A4" sqref="A4"/>
      <selection pane="bottomLeft" activeCell="A4" sqref="A4"/>
    </sheetView>
  </sheetViews>
  <sheetFormatPr defaultRowHeight="12.75" x14ac:dyDescent="0.2"/>
  <cols>
    <col min="6" max="6" width="10" customWidth="1"/>
  </cols>
  <sheetData>
    <row r="1" spans="1:6" s="37" customFormat="1" ht="30" x14ac:dyDescent="0.2">
      <c r="A1" s="89" t="s">
        <v>112</v>
      </c>
      <c r="B1" s="89" t="s">
        <v>113</v>
      </c>
      <c r="C1" s="89" t="s">
        <v>114</v>
      </c>
      <c r="D1" s="89" t="s">
        <v>115</v>
      </c>
      <c r="E1" s="89" t="s">
        <v>116</v>
      </c>
      <c r="F1" s="89" t="s">
        <v>117</v>
      </c>
    </row>
    <row r="2" spans="1:6" ht="15" x14ac:dyDescent="0.25">
      <c r="A2" s="70" t="s">
        <v>118</v>
      </c>
      <c r="B2" s="70" t="s">
        <v>119</v>
      </c>
      <c r="C2" s="70" t="s">
        <v>120</v>
      </c>
      <c r="D2" s="70" t="s">
        <v>5</v>
      </c>
      <c r="E2" s="70" t="s">
        <v>5</v>
      </c>
      <c r="F2" s="70" t="s">
        <v>121</v>
      </c>
    </row>
    <row r="3" spans="1:6" ht="15" x14ac:dyDescent="0.25">
      <c r="E3" s="70" t="s">
        <v>122</v>
      </c>
      <c r="F3" s="70" t="s">
        <v>123</v>
      </c>
    </row>
    <row r="4" spans="1:6" ht="15" x14ac:dyDescent="0.25">
      <c r="A4" s="70" t="s">
        <v>124</v>
      </c>
      <c r="B4" s="70" t="s">
        <v>26</v>
      </c>
      <c r="C4" s="70" t="s">
        <v>120</v>
      </c>
      <c r="D4" s="70" t="s">
        <v>5</v>
      </c>
    </row>
    <row r="5" spans="1:6" ht="15" x14ac:dyDescent="0.25">
      <c r="A5" s="70" t="s">
        <v>125</v>
      </c>
      <c r="B5" s="70" t="s">
        <v>119</v>
      </c>
      <c r="C5" s="70" t="s">
        <v>120</v>
      </c>
      <c r="D5" s="70"/>
      <c r="E5" s="70" t="s">
        <v>126</v>
      </c>
      <c r="F5" s="70" t="s">
        <v>126</v>
      </c>
    </row>
    <row r="6" spans="1:6" ht="15" x14ac:dyDescent="0.25">
      <c r="E6" s="70" t="s">
        <v>127</v>
      </c>
      <c r="F6" s="70" t="s">
        <v>127</v>
      </c>
    </row>
    <row r="7" spans="1:6" ht="15" x14ac:dyDescent="0.25">
      <c r="E7" s="70" t="s">
        <v>128</v>
      </c>
      <c r="F7" s="70" t="s">
        <v>128</v>
      </c>
    </row>
    <row r="8" spans="1:6" ht="15" x14ac:dyDescent="0.25">
      <c r="E8" s="70" t="s">
        <v>129</v>
      </c>
      <c r="F8" s="70" t="s">
        <v>129</v>
      </c>
    </row>
    <row r="9" spans="1:6" ht="15" x14ac:dyDescent="0.25">
      <c r="E9" s="70" t="s">
        <v>130</v>
      </c>
      <c r="F9" s="70" t="s">
        <v>130</v>
      </c>
    </row>
    <row r="10" spans="1:6" ht="15" x14ac:dyDescent="0.25">
      <c r="E10" s="70" t="s">
        <v>131</v>
      </c>
      <c r="F10" s="70" t="s">
        <v>131</v>
      </c>
    </row>
    <row r="11" spans="1:6" ht="15" x14ac:dyDescent="0.25">
      <c r="E11" s="70" t="s">
        <v>132</v>
      </c>
      <c r="F11" s="70" t="s">
        <v>132</v>
      </c>
    </row>
    <row r="12" spans="1:6" ht="15" x14ac:dyDescent="0.25">
      <c r="E12" s="70" t="s">
        <v>133</v>
      </c>
      <c r="F12" s="70" t="s">
        <v>133</v>
      </c>
    </row>
    <row r="13" spans="1:6" ht="15" x14ac:dyDescent="0.25">
      <c r="E13" s="70" t="s">
        <v>134</v>
      </c>
      <c r="F13" s="70" t="s">
        <v>134</v>
      </c>
    </row>
    <row r="14" spans="1:6" ht="15" x14ac:dyDescent="0.25">
      <c r="E14" s="70" t="s">
        <v>135</v>
      </c>
      <c r="F14" s="70" t="s">
        <v>135</v>
      </c>
    </row>
    <row r="15" spans="1:6" ht="15" x14ac:dyDescent="0.25">
      <c r="E15" s="70" t="s">
        <v>136</v>
      </c>
      <c r="F15" s="70" t="s">
        <v>136</v>
      </c>
    </row>
    <row r="16" spans="1:6" ht="15" x14ac:dyDescent="0.25">
      <c r="E16" s="70" t="s">
        <v>137</v>
      </c>
      <c r="F16" s="70" t="s">
        <v>137</v>
      </c>
    </row>
    <row r="17" spans="5:6" ht="15" x14ac:dyDescent="0.25">
      <c r="E17" s="70" t="s">
        <v>138</v>
      </c>
      <c r="F17" s="70" t="s">
        <v>138</v>
      </c>
    </row>
    <row r="18" spans="5:6" ht="15" x14ac:dyDescent="0.25">
      <c r="E18" s="70" t="s">
        <v>139</v>
      </c>
      <c r="F18" s="70" t="s">
        <v>139</v>
      </c>
    </row>
    <row r="19" spans="5:6" ht="15" x14ac:dyDescent="0.25">
      <c r="E19" s="70" t="s">
        <v>140</v>
      </c>
      <c r="F19" s="70" t="s">
        <v>140</v>
      </c>
    </row>
    <row r="20" spans="5:6" ht="15" x14ac:dyDescent="0.25">
      <c r="E20" s="70" t="s">
        <v>141</v>
      </c>
      <c r="F20" s="70" t="s">
        <v>141</v>
      </c>
    </row>
    <row r="21" spans="5:6" ht="15" x14ac:dyDescent="0.25">
      <c r="E21" s="70" t="s">
        <v>142</v>
      </c>
      <c r="F21" s="70" t="s">
        <v>142</v>
      </c>
    </row>
    <row r="22" spans="5:6" ht="15" x14ac:dyDescent="0.25">
      <c r="E22" s="70" t="s">
        <v>143</v>
      </c>
      <c r="F22" s="70" t="s">
        <v>143</v>
      </c>
    </row>
    <row r="23" spans="5:6" ht="15" x14ac:dyDescent="0.25">
      <c r="E23" s="70" t="s">
        <v>144</v>
      </c>
      <c r="F23" s="70" t="s">
        <v>144</v>
      </c>
    </row>
    <row r="24" spans="5:6" ht="15" x14ac:dyDescent="0.25">
      <c r="E24" s="70" t="s">
        <v>145</v>
      </c>
      <c r="F24" s="70" t="s">
        <v>145</v>
      </c>
    </row>
    <row r="25" spans="5:6" ht="15" x14ac:dyDescent="0.25">
      <c r="E25" s="70" t="s">
        <v>146</v>
      </c>
      <c r="F25" s="70" t="s">
        <v>146</v>
      </c>
    </row>
    <row r="26" spans="5:6" ht="15" x14ac:dyDescent="0.25">
      <c r="E26" s="70" t="s">
        <v>147</v>
      </c>
      <c r="F26" s="70" t="s">
        <v>147</v>
      </c>
    </row>
    <row r="27" spans="5:6" ht="15" x14ac:dyDescent="0.25">
      <c r="E27" s="70" t="s">
        <v>148</v>
      </c>
      <c r="F27" s="70" t="s">
        <v>148</v>
      </c>
    </row>
    <row r="28" spans="5:6" ht="15" x14ac:dyDescent="0.25">
      <c r="E28" s="70" t="s">
        <v>149</v>
      </c>
      <c r="F28" s="70" t="s">
        <v>149</v>
      </c>
    </row>
    <row r="29" spans="5:6" ht="15" x14ac:dyDescent="0.25">
      <c r="E29" s="70" t="s">
        <v>150</v>
      </c>
      <c r="F29" s="70" t="s">
        <v>150</v>
      </c>
    </row>
    <row r="30" spans="5:6" ht="15" x14ac:dyDescent="0.25">
      <c r="E30" s="70" t="s">
        <v>151</v>
      </c>
      <c r="F30" s="70" t="s">
        <v>151</v>
      </c>
    </row>
    <row r="31" spans="5:6" ht="15" x14ac:dyDescent="0.25">
      <c r="E31" s="76" t="s">
        <v>152</v>
      </c>
      <c r="F31" s="76" t="s">
        <v>152</v>
      </c>
    </row>
    <row r="32" spans="5:6" ht="15" x14ac:dyDescent="0.25">
      <c r="E32" s="76" t="s">
        <v>153</v>
      </c>
      <c r="F32" s="76" t="s">
        <v>153</v>
      </c>
    </row>
    <row r="33" spans="1:6" ht="15" x14ac:dyDescent="0.25">
      <c r="E33" s="76" t="s">
        <v>154</v>
      </c>
      <c r="F33" s="76" t="s">
        <v>154</v>
      </c>
    </row>
    <row r="34" spans="1:6" ht="15" x14ac:dyDescent="0.25">
      <c r="E34" s="76" t="s">
        <v>155</v>
      </c>
      <c r="F34" s="76" t="s">
        <v>155</v>
      </c>
    </row>
    <row r="35" spans="1:6" ht="15" x14ac:dyDescent="0.25">
      <c r="E35" s="76" t="s">
        <v>156</v>
      </c>
      <c r="F35" s="76" t="s">
        <v>156</v>
      </c>
    </row>
    <row r="36" spans="1:6" ht="15" x14ac:dyDescent="0.25">
      <c r="E36" s="76" t="s">
        <v>157</v>
      </c>
      <c r="F36" s="76" t="s">
        <v>157</v>
      </c>
    </row>
    <row r="37" spans="1:6" ht="15" x14ac:dyDescent="0.25">
      <c r="E37" s="76" t="s">
        <v>158</v>
      </c>
      <c r="F37" s="76" t="s">
        <v>158</v>
      </c>
    </row>
    <row r="38" spans="1:6" ht="15" x14ac:dyDescent="0.25">
      <c r="E38" s="76" t="s">
        <v>159</v>
      </c>
      <c r="F38" s="76" t="s">
        <v>159</v>
      </c>
    </row>
    <row r="39" spans="1:6" ht="15" x14ac:dyDescent="0.25">
      <c r="A39" s="70" t="s">
        <v>160</v>
      </c>
      <c r="B39" s="70" t="s">
        <v>26</v>
      </c>
      <c r="C39" s="70" t="s">
        <v>120</v>
      </c>
      <c r="D39" s="70" t="s">
        <v>5</v>
      </c>
    </row>
    <row r="40" spans="1:6" ht="15" x14ac:dyDescent="0.25">
      <c r="A40" s="70" t="s">
        <v>161</v>
      </c>
      <c r="B40" s="70" t="s">
        <v>119</v>
      </c>
      <c r="C40" s="70" t="s">
        <v>120</v>
      </c>
      <c r="D40" s="70" t="s">
        <v>122</v>
      </c>
      <c r="E40" s="70" t="s">
        <v>5</v>
      </c>
      <c r="F40" s="70" t="s">
        <v>162</v>
      </c>
    </row>
    <row r="41" spans="1:6" ht="15" x14ac:dyDescent="0.25">
      <c r="E41" s="70" t="s">
        <v>122</v>
      </c>
      <c r="F41" s="70" t="s">
        <v>163</v>
      </c>
    </row>
    <row r="42" spans="1:6" ht="15" x14ac:dyDescent="0.25">
      <c r="A42" s="70" t="s">
        <v>164</v>
      </c>
      <c r="B42" s="70" t="s">
        <v>119</v>
      </c>
      <c r="C42" s="70" t="s">
        <v>120</v>
      </c>
      <c r="D42" s="70" t="s">
        <v>5</v>
      </c>
      <c r="E42" s="70" t="s">
        <v>5</v>
      </c>
      <c r="F42" s="70" t="s">
        <v>165</v>
      </c>
    </row>
    <row r="43" spans="1:6" ht="15" x14ac:dyDescent="0.25">
      <c r="E43" s="70" t="s">
        <v>122</v>
      </c>
      <c r="F43" s="70" t="s">
        <v>166</v>
      </c>
    </row>
    <row r="44" spans="1:6" ht="15" x14ac:dyDescent="0.25">
      <c r="A44" s="70" t="s">
        <v>167</v>
      </c>
      <c r="B44" s="70" t="s">
        <v>119</v>
      </c>
      <c r="C44" s="70" t="s">
        <v>120</v>
      </c>
      <c r="D44" s="70"/>
      <c r="E44" s="70" t="s">
        <v>5</v>
      </c>
      <c r="F44" s="70" t="s">
        <v>162</v>
      </c>
    </row>
    <row r="45" spans="1:6" ht="15" x14ac:dyDescent="0.25">
      <c r="E45" s="70" t="s">
        <v>122</v>
      </c>
      <c r="F45" s="70" t="s">
        <v>163</v>
      </c>
    </row>
    <row r="46" spans="1:6" ht="15" x14ac:dyDescent="0.25">
      <c r="A46" t="s">
        <v>168</v>
      </c>
      <c r="B46" s="70" t="s">
        <v>119</v>
      </c>
      <c r="C46" s="70" t="s">
        <v>120</v>
      </c>
      <c r="E46" s="70" t="s">
        <v>12</v>
      </c>
    </row>
    <row r="47" spans="1:6" ht="15" x14ac:dyDescent="0.25">
      <c r="E47" s="70" t="s">
        <v>169</v>
      </c>
    </row>
    <row r="48" spans="1:6" ht="15" x14ac:dyDescent="0.25">
      <c r="E48" s="70" t="s">
        <v>34</v>
      </c>
    </row>
    <row r="49" spans="1:6" ht="15" x14ac:dyDescent="0.25">
      <c r="A49" t="s">
        <v>170</v>
      </c>
      <c r="B49" s="70" t="s">
        <v>119</v>
      </c>
      <c r="C49" s="70" t="s">
        <v>120</v>
      </c>
      <c r="E49" s="70" t="s">
        <v>13</v>
      </c>
    </row>
    <row r="50" spans="1:6" ht="15" x14ac:dyDescent="0.25">
      <c r="B50" s="70"/>
      <c r="C50" s="70"/>
      <c r="E50" s="70" t="s">
        <v>171</v>
      </c>
    </row>
    <row r="51" spans="1:6" ht="15" x14ac:dyDescent="0.25">
      <c r="E51" s="70" t="s">
        <v>11</v>
      </c>
    </row>
    <row r="52" spans="1:6" ht="15" x14ac:dyDescent="0.25">
      <c r="E52" s="70" t="s">
        <v>22</v>
      </c>
    </row>
    <row r="53" spans="1:6" ht="15" x14ac:dyDescent="0.25">
      <c r="A53" t="s">
        <v>172</v>
      </c>
      <c r="B53" s="70" t="s">
        <v>119</v>
      </c>
      <c r="C53" t="s">
        <v>120</v>
      </c>
      <c r="E53" s="70" t="s">
        <v>173</v>
      </c>
    </row>
    <row r="54" spans="1:6" ht="15" x14ac:dyDescent="0.25">
      <c r="E54" s="70" t="s">
        <v>174</v>
      </c>
    </row>
    <row r="55" spans="1:6" ht="15" x14ac:dyDescent="0.25">
      <c r="E55" s="70" t="s">
        <v>175</v>
      </c>
    </row>
    <row r="56" spans="1:6" ht="15" x14ac:dyDescent="0.25">
      <c r="E56" s="70" t="s">
        <v>176</v>
      </c>
    </row>
    <row r="57" spans="1:6" ht="15" x14ac:dyDescent="0.25">
      <c r="A57" s="70" t="s">
        <v>177</v>
      </c>
      <c r="B57" s="70" t="s">
        <v>119</v>
      </c>
      <c r="C57" s="70" t="s">
        <v>120</v>
      </c>
      <c r="D57" s="70"/>
      <c r="E57" s="70"/>
      <c r="F57" s="70" t="s">
        <v>162</v>
      </c>
    </row>
    <row r="58" spans="1:6" ht="15" x14ac:dyDescent="0.25">
      <c r="E58" s="70"/>
      <c r="F58" s="70" t="s">
        <v>163</v>
      </c>
    </row>
    <row r="59" spans="1:6" ht="15" x14ac:dyDescent="0.25">
      <c r="A59" s="70" t="s">
        <v>178</v>
      </c>
      <c r="F59" s="70" t="s">
        <v>163</v>
      </c>
    </row>
    <row r="60" spans="1:6" ht="15" x14ac:dyDescent="0.25">
      <c r="F60" s="70" t="s">
        <v>179</v>
      </c>
    </row>
    <row r="61" spans="1:6" ht="15" x14ac:dyDescent="0.25">
      <c r="F61" s="70" t="s">
        <v>180</v>
      </c>
    </row>
    <row r="62" spans="1:6" ht="15" x14ac:dyDescent="0.25">
      <c r="A62" t="s">
        <v>181</v>
      </c>
      <c r="B62" s="70" t="s">
        <v>119</v>
      </c>
      <c r="C62" t="s">
        <v>120</v>
      </c>
      <c r="E62" s="70" t="e">
        <f>RIGHT(spec_title,4)-1&amp;"-1-Approved Version 1"</f>
        <v>#REF!</v>
      </c>
    </row>
    <row r="63" spans="1:6" ht="15" x14ac:dyDescent="0.25">
      <c r="E63" s="70" t="e">
        <f>RIGHT(spec_title,4)-1&amp;"-2-Approved Version 2"</f>
        <v>#REF!</v>
      </c>
    </row>
    <row r="64" spans="1:6" ht="15" x14ac:dyDescent="0.25">
      <c r="E64" s="70" t="e">
        <f>RIGHT(spec_title,4)-1&amp;"-3-Approved Version 3"</f>
        <v>#REF!</v>
      </c>
    </row>
    <row r="65" spans="5:5" ht="15" x14ac:dyDescent="0.25">
      <c r="E65" s="70" t="e">
        <f>RIGHT(spec_title,4)&amp;"-1-Approved Version 1"</f>
        <v>#REF!</v>
      </c>
    </row>
    <row r="66" spans="5:5" ht="15" x14ac:dyDescent="0.25">
      <c r="E66" s="70" t="e">
        <f>RIGHT(spec_title,4)&amp;"-2-Approved Version 2"</f>
        <v>#REF!</v>
      </c>
    </row>
    <row r="67" spans="5:5" ht="15" x14ac:dyDescent="0.25">
      <c r="E67" s="70" t="e">
        <f>RIGHT(spec_title,4)&amp;"-3-Approved Version 3"</f>
        <v>#REF!</v>
      </c>
    </row>
  </sheetData>
  <sheetProtection formatColumns="0"/>
  <pageMargins left="0.75" right="0.75" top="1" bottom="1" header="0.5" footer="0.5"/>
  <pageSetup orientation="portrait" r:id="rId1"/>
  <headerFooter alignWithMargins="0">
    <oddFooter>&amp;C&amp;1#&amp;"Calibri"&amp;10&amp;K000000Classification: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8">
    <tabColor rgb="FF00B0F0"/>
  </sheetPr>
  <dimension ref="A1:E129"/>
  <sheetViews>
    <sheetView zoomScale="70" zoomScaleNormal="70" workbookViewId="0">
      <selection activeCell="A4" sqref="A4"/>
    </sheetView>
  </sheetViews>
  <sheetFormatPr defaultColWidth="10.42578125" defaultRowHeight="15" x14ac:dyDescent="0.25"/>
  <cols>
    <col min="1" max="1" width="10.42578125" style="1"/>
    <col min="2" max="2" width="20.42578125" style="1" customWidth="1"/>
    <col min="3" max="4" width="10.42578125" style="1"/>
    <col min="5" max="5" width="16.7109375" style="1" customWidth="1"/>
    <col min="6" max="16384" width="10.42578125" style="1"/>
  </cols>
  <sheetData>
    <row r="1" spans="1:5" x14ac:dyDescent="0.25">
      <c r="A1" s="18" t="s">
        <v>182</v>
      </c>
      <c r="B1" s="18" t="s">
        <v>183</v>
      </c>
      <c r="C1" s="70"/>
      <c r="D1" s="19" t="s">
        <v>182</v>
      </c>
      <c r="E1" s="19" t="s">
        <v>184</v>
      </c>
    </row>
    <row r="2" spans="1:5" x14ac:dyDescent="0.25">
      <c r="A2" s="90">
        <v>0.5</v>
      </c>
      <c r="B2" s="90">
        <v>0.5</v>
      </c>
      <c r="C2" s="70"/>
      <c r="D2" s="90">
        <v>0.5</v>
      </c>
      <c r="E2" s="90">
        <v>0.25</v>
      </c>
    </row>
    <row r="3" spans="1:5" x14ac:dyDescent="0.25">
      <c r="A3" s="90">
        <v>0.50499999999999989</v>
      </c>
      <c r="B3" s="90">
        <v>0.495</v>
      </c>
      <c r="C3" s="70"/>
      <c r="D3" s="90">
        <v>0.50499999999999989</v>
      </c>
      <c r="E3" s="90">
        <v>0.24502499999999997</v>
      </c>
    </row>
    <row r="4" spans="1:5" x14ac:dyDescent="0.25">
      <c r="A4" s="90">
        <v>0.5099999999999999</v>
      </c>
      <c r="B4" s="90">
        <v>0.49</v>
      </c>
      <c r="C4" s="70"/>
      <c r="D4" s="90">
        <v>0.5099999999999999</v>
      </c>
      <c r="E4" s="90">
        <v>0.24009999999999995</v>
      </c>
    </row>
    <row r="5" spans="1:5" x14ac:dyDescent="0.25">
      <c r="A5" s="90">
        <v>0.5149999999999999</v>
      </c>
      <c r="B5" s="90">
        <v>0.48499999999999999</v>
      </c>
      <c r="C5" s="70"/>
      <c r="D5" s="90">
        <v>0.5149999999999999</v>
      </c>
      <c r="E5" s="90">
        <v>0.23522499999999999</v>
      </c>
    </row>
    <row r="6" spans="1:5" x14ac:dyDescent="0.25">
      <c r="A6" s="90">
        <v>0.51999999999999991</v>
      </c>
      <c r="B6" s="90">
        <v>0.48</v>
      </c>
      <c r="C6" s="70"/>
      <c r="D6" s="90">
        <v>0.51999999999999991</v>
      </c>
      <c r="E6" s="90">
        <v>0.23039999999999997</v>
      </c>
    </row>
    <row r="7" spans="1:5" x14ac:dyDescent="0.25">
      <c r="A7" s="90">
        <v>0.52499999999999991</v>
      </c>
      <c r="B7" s="90">
        <v>0.47499999999999998</v>
      </c>
      <c r="C7" s="70"/>
      <c r="D7" s="90">
        <v>0.52499999999999991</v>
      </c>
      <c r="E7" s="90">
        <v>0.22562499999999996</v>
      </c>
    </row>
    <row r="8" spans="1:5" x14ac:dyDescent="0.25">
      <c r="A8" s="90">
        <v>0.52999999999999992</v>
      </c>
      <c r="B8" s="90">
        <v>0.47</v>
      </c>
      <c r="C8" s="70"/>
      <c r="D8" s="90">
        <v>0.52999999999999992</v>
      </c>
      <c r="E8" s="90">
        <v>0.22089999999999999</v>
      </c>
    </row>
    <row r="9" spans="1:5" x14ac:dyDescent="0.25">
      <c r="A9" s="90">
        <v>0.53499999999999992</v>
      </c>
      <c r="B9" s="90">
        <v>0.46499999999999997</v>
      </c>
      <c r="C9" s="70"/>
      <c r="D9" s="90">
        <v>0.53499999999999992</v>
      </c>
      <c r="E9" s="90">
        <v>0.21622499999999995</v>
      </c>
    </row>
    <row r="10" spans="1:5" x14ac:dyDescent="0.25">
      <c r="A10" s="90">
        <v>0.53999999999999992</v>
      </c>
      <c r="B10" s="90">
        <v>0.45999999999999991</v>
      </c>
      <c r="C10" s="70"/>
      <c r="D10" s="90">
        <v>0.53999999999999992</v>
      </c>
      <c r="E10" s="90">
        <v>0.21159999999999993</v>
      </c>
    </row>
    <row r="11" spans="1:5" x14ac:dyDescent="0.25">
      <c r="A11" s="90">
        <v>0.54500000000000004</v>
      </c>
      <c r="B11" s="90">
        <v>0.4549999999999999</v>
      </c>
      <c r="C11" s="70"/>
      <c r="D11" s="90">
        <v>0.54500000000000004</v>
      </c>
      <c r="E11" s="90">
        <v>0.20702499999999996</v>
      </c>
    </row>
    <row r="12" spans="1:5" x14ac:dyDescent="0.25">
      <c r="A12" s="90">
        <v>0.54999999999999993</v>
      </c>
      <c r="B12" s="90">
        <v>0.44999999999999996</v>
      </c>
      <c r="C12" s="70"/>
      <c r="D12" s="90">
        <v>0.54999999999999993</v>
      </c>
      <c r="E12" s="90">
        <v>0.20249999999999996</v>
      </c>
    </row>
    <row r="13" spans="1:5" x14ac:dyDescent="0.25">
      <c r="A13" s="90">
        <v>0.55500000000000005</v>
      </c>
      <c r="B13" s="90">
        <v>0.4449999999999999</v>
      </c>
      <c r="C13" s="70"/>
      <c r="D13" s="90">
        <v>0.55500000000000005</v>
      </c>
      <c r="E13" s="90">
        <v>0.19802499999999992</v>
      </c>
    </row>
    <row r="14" spans="1:5" x14ac:dyDescent="0.25">
      <c r="A14" s="90">
        <v>0.55999999999999994</v>
      </c>
      <c r="B14" s="90">
        <v>0.43999999999999995</v>
      </c>
      <c r="C14" s="70"/>
      <c r="D14" s="90">
        <v>0.55999999999999994</v>
      </c>
      <c r="E14" s="90">
        <v>0.19359999999999997</v>
      </c>
    </row>
    <row r="15" spans="1:5" x14ac:dyDescent="0.25">
      <c r="A15" s="90">
        <v>0.56500000000000006</v>
      </c>
      <c r="B15" s="90">
        <v>0.43499999999999989</v>
      </c>
      <c r="C15" s="70"/>
      <c r="D15" s="90">
        <v>0.56500000000000006</v>
      </c>
      <c r="E15" s="90">
        <v>0.18922499999999995</v>
      </c>
    </row>
    <row r="16" spans="1:5" x14ac:dyDescent="0.25">
      <c r="A16" s="90">
        <v>0.56999999999999995</v>
      </c>
      <c r="B16" s="90">
        <v>0.42999999999999994</v>
      </c>
      <c r="C16" s="70"/>
      <c r="D16" s="90">
        <v>0.56999999999999995</v>
      </c>
      <c r="E16" s="90">
        <v>0.18489999999999993</v>
      </c>
    </row>
    <row r="17" spans="1:5" x14ac:dyDescent="0.25">
      <c r="A17" s="90">
        <v>0.57500000000000007</v>
      </c>
      <c r="B17" s="90">
        <v>0.42499999999999988</v>
      </c>
      <c r="C17" s="70"/>
      <c r="D17" s="90">
        <v>0.57500000000000007</v>
      </c>
      <c r="E17" s="90">
        <v>0.18062499999999992</v>
      </c>
    </row>
    <row r="18" spans="1:5" x14ac:dyDescent="0.25">
      <c r="A18" s="90">
        <v>0.57999999999999996</v>
      </c>
      <c r="B18" s="90">
        <v>0.41999999999999993</v>
      </c>
      <c r="C18" s="70"/>
      <c r="D18" s="90">
        <v>0.57999999999999996</v>
      </c>
      <c r="E18" s="90">
        <v>0.17639999999999995</v>
      </c>
    </row>
    <row r="19" spans="1:5" x14ac:dyDescent="0.25">
      <c r="A19" s="90">
        <v>0.58500000000000008</v>
      </c>
      <c r="B19" s="90">
        <v>0.41499999999999987</v>
      </c>
      <c r="C19" s="70"/>
      <c r="D19" s="90">
        <v>0.58500000000000008</v>
      </c>
      <c r="E19" s="90">
        <v>0.17222499999999991</v>
      </c>
    </row>
    <row r="20" spans="1:5" x14ac:dyDescent="0.25">
      <c r="A20" s="90">
        <v>0.59000000000000008</v>
      </c>
      <c r="B20" s="90">
        <v>0.40999999999999986</v>
      </c>
      <c r="C20" s="70"/>
      <c r="D20" s="90">
        <v>0.59000000000000008</v>
      </c>
      <c r="E20" s="90">
        <v>0.16809999999999992</v>
      </c>
    </row>
    <row r="21" spans="1:5" x14ac:dyDescent="0.25">
      <c r="A21" s="90">
        <v>0.59499999999999997</v>
      </c>
      <c r="B21" s="90">
        <v>0.40499999999999992</v>
      </c>
      <c r="C21" s="70"/>
      <c r="D21" s="90">
        <v>0.59499999999999997</v>
      </c>
      <c r="E21" s="90">
        <v>0.16402499999999989</v>
      </c>
    </row>
    <row r="22" spans="1:5" x14ac:dyDescent="0.25">
      <c r="A22" s="90">
        <v>0.60000000000000009</v>
      </c>
      <c r="B22" s="90">
        <v>0.39999999999999986</v>
      </c>
      <c r="C22" s="70"/>
      <c r="D22" s="90">
        <v>0.60000000000000009</v>
      </c>
      <c r="E22" s="90">
        <v>0.15999999999999989</v>
      </c>
    </row>
    <row r="23" spans="1:5" x14ac:dyDescent="0.25">
      <c r="A23" s="90">
        <v>0.60499999999999998</v>
      </c>
      <c r="B23" s="90">
        <v>0.39499999999999991</v>
      </c>
      <c r="C23" s="70"/>
      <c r="D23" s="90">
        <v>0.60499999999999998</v>
      </c>
      <c r="E23" s="90">
        <v>0.15602499999999989</v>
      </c>
    </row>
    <row r="24" spans="1:5" x14ac:dyDescent="0.25">
      <c r="A24" s="90">
        <v>0.6100000000000001</v>
      </c>
      <c r="B24" s="90">
        <v>0.38999999999999985</v>
      </c>
      <c r="C24" s="70"/>
      <c r="D24" s="90">
        <v>0.6100000000000001</v>
      </c>
      <c r="E24" s="90">
        <v>0.15209999999999993</v>
      </c>
    </row>
    <row r="25" spans="1:5" x14ac:dyDescent="0.25">
      <c r="A25" s="90">
        <v>0.61499999999999999</v>
      </c>
      <c r="B25" s="90">
        <v>0.3849999999999999</v>
      </c>
      <c r="C25" s="70"/>
      <c r="D25" s="90">
        <v>0.61499999999999999</v>
      </c>
      <c r="E25" s="90">
        <v>0.14822499999999988</v>
      </c>
    </row>
    <row r="26" spans="1:5" x14ac:dyDescent="0.25">
      <c r="A26" s="90">
        <v>0.62000000000000011</v>
      </c>
      <c r="B26" s="90">
        <v>0.37999999999999984</v>
      </c>
      <c r="C26" s="70"/>
      <c r="D26" s="90">
        <v>0.62000000000000011</v>
      </c>
      <c r="E26" s="90">
        <v>0.14439999999999992</v>
      </c>
    </row>
    <row r="27" spans="1:5" x14ac:dyDescent="0.25">
      <c r="A27" s="90">
        <v>0.625</v>
      </c>
      <c r="B27" s="90">
        <v>0.37499999999999989</v>
      </c>
      <c r="C27" s="70"/>
      <c r="D27" s="90">
        <v>0.625</v>
      </c>
      <c r="E27" s="90">
        <v>0.14062499999999992</v>
      </c>
    </row>
    <row r="28" spans="1:5" x14ac:dyDescent="0.25">
      <c r="A28" s="90">
        <v>0.63000000000000012</v>
      </c>
      <c r="B28" s="90">
        <v>0.36999999999999983</v>
      </c>
      <c r="C28" s="70"/>
      <c r="D28" s="90">
        <v>0.63000000000000012</v>
      </c>
      <c r="E28" s="90">
        <v>0.13689999999999988</v>
      </c>
    </row>
    <row r="29" spans="1:5" x14ac:dyDescent="0.25">
      <c r="A29" s="90">
        <v>0.63500000000000012</v>
      </c>
      <c r="B29" s="90">
        <v>0.36499999999999982</v>
      </c>
      <c r="C29" s="70"/>
      <c r="D29" s="90">
        <v>0.63500000000000012</v>
      </c>
      <c r="E29" s="90">
        <v>0.1332249999999999</v>
      </c>
    </row>
    <row r="30" spans="1:5" x14ac:dyDescent="0.25">
      <c r="A30" s="90">
        <v>0.64</v>
      </c>
      <c r="B30" s="90">
        <v>0.35999999999999988</v>
      </c>
      <c r="C30" s="70"/>
      <c r="D30" s="90">
        <v>0.64</v>
      </c>
      <c r="E30" s="90">
        <v>0.12959999999999991</v>
      </c>
    </row>
    <row r="31" spans="1:5" x14ac:dyDescent="0.25">
      <c r="A31" s="90">
        <v>0.64500000000000013</v>
      </c>
      <c r="B31" s="90">
        <v>0.35499999999999982</v>
      </c>
      <c r="C31" s="70"/>
      <c r="D31" s="90">
        <v>0.64500000000000013</v>
      </c>
      <c r="E31" s="90">
        <v>0.12602499999999989</v>
      </c>
    </row>
    <row r="32" spans="1:5" x14ac:dyDescent="0.25">
      <c r="A32" s="90">
        <v>0.65</v>
      </c>
      <c r="B32" s="90">
        <v>0.34999999999999987</v>
      </c>
      <c r="C32" s="70"/>
      <c r="D32" s="90">
        <v>0.65</v>
      </c>
      <c r="E32" s="90">
        <v>0.12249999999999989</v>
      </c>
    </row>
    <row r="33" spans="1:5" x14ac:dyDescent="0.25">
      <c r="A33" s="90">
        <v>0.65500000000000014</v>
      </c>
      <c r="B33" s="90">
        <v>0.34499999999999981</v>
      </c>
      <c r="C33" s="70"/>
      <c r="D33" s="90">
        <v>0.65500000000000014</v>
      </c>
      <c r="E33" s="90">
        <v>0.11902499999999991</v>
      </c>
    </row>
    <row r="34" spans="1:5" x14ac:dyDescent="0.25">
      <c r="A34" s="90">
        <v>0.66</v>
      </c>
      <c r="B34" s="90">
        <v>0.33999999999999986</v>
      </c>
      <c r="C34" s="70"/>
      <c r="D34" s="90">
        <v>0.66</v>
      </c>
      <c r="E34" s="90">
        <v>0.1155999999999999</v>
      </c>
    </row>
    <row r="35" spans="1:5" x14ac:dyDescent="0.25">
      <c r="A35" s="90">
        <v>0.66500000000000015</v>
      </c>
      <c r="B35" s="90">
        <v>0.3349999999999998</v>
      </c>
      <c r="C35" s="70"/>
      <c r="D35" s="90">
        <v>0.66500000000000015</v>
      </c>
      <c r="E35" s="90">
        <v>0.11222499999999991</v>
      </c>
    </row>
    <row r="36" spans="1:5" x14ac:dyDescent="0.25">
      <c r="A36" s="90">
        <v>0.67</v>
      </c>
      <c r="B36" s="90">
        <v>0.32999999999999985</v>
      </c>
      <c r="C36" s="70"/>
      <c r="D36" s="90">
        <v>0.67</v>
      </c>
      <c r="E36" s="90">
        <v>0.1088999999999999</v>
      </c>
    </row>
    <row r="37" spans="1:5" x14ac:dyDescent="0.25">
      <c r="A37" s="90">
        <v>0.67500000000000016</v>
      </c>
      <c r="B37" s="90">
        <v>0.32499999999999979</v>
      </c>
      <c r="C37" s="70"/>
      <c r="D37" s="90">
        <v>0.67500000000000016</v>
      </c>
      <c r="E37" s="90">
        <v>0.1056249999999999</v>
      </c>
    </row>
    <row r="38" spans="1:5" x14ac:dyDescent="0.25">
      <c r="A38" s="90">
        <v>0.68000000000000016</v>
      </c>
      <c r="B38" s="90">
        <v>0.31999999999999978</v>
      </c>
      <c r="C38" s="70"/>
      <c r="D38" s="90">
        <v>0.68000000000000016</v>
      </c>
      <c r="E38" s="90">
        <v>0.10239999999999988</v>
      </c>
    </row>
    <row r="39" spans="1:5" x14ac:dyDescent="0.25">
      <c r="A39" s="90">
        <v>0.68500000000000005</v>
      </c>
      <c r="B39" s="90">
        <v>0.31499999999999984</v>
      </c>
      <c r="C39" s="70"/>
      <c r="D39" s="90">
        <v>0.68500000000000005</v>
      </c>
      <c r="E39" s="90">
        <v>9.9224999999999897E-2</v>
      </c>
    </row>
    <row r="40" spans="1:5" x14ac:dyDescent="0.25">
      <c r="A40" s="90">
        <v>0.69000000000000017</v>
      </c>
      <c r="B40" s="90">
        <v>0.30999999999999978</v>
      </c>
      <c r="C40" s="70"/>
      <c r="D40" s="90">
        <v>0.69000000000000017</v>
      </c>
      <c r="E40" s="90">
        <v>9.6099999999999894E-2</v>
      </c>
    </row>
    <row r="41" spans="1:5" x14ac:dyDescent="0.25">
      <c r="A41" s="90">
        <v>0.69500000000000006</v>
      </c>
      <c r="B41" s="90">
        <v>0.30499999999999983</v>
      </c>
      <c r="C41" s="70"/>
      <c r="D41" s="90">
        <v>0.69500000000000006</v>
      </c>
      <c r="E41" s="90">
        <v>9.3024999999999886E-2</v>
      </c>
    </row>
    <row r="42" spans="1:5" x14ac:dyDescent="0.25">
      <c r="A42" s="90">
        <v>0.70000000000000018</v>
      </c>
      <c r="B42" s="90">
        <v>0.29999999999999977</v>
      </c>
      <c r="C42" s="70"/>
      <c r="D42" s="90">
        <v>0.70000000000000018</v>
      </c>
      <c r="E42" s="90">
        <v>8.99999999999999E-2</v>
      </c>
    </row>
    <row r="43" spans="1:5" x14ac:dyDescent="0.25">
      <c r="A43" s="90">
        <v>0.70500000000000007</v>
      </c>
      <c r="B43" s="90">
        <v>0.29499999999999982</v>
      </c>
      <c r="C43" s="70"/>
      <c r="D43" s="90">
        <v>0.70500000000000007</v>
      </c>
      <c r="E43" s="90">
        <v>8.702499999999988E-2</v>
      </c>
    </row>
    <row r="44" spans="1:5" x14ac:dyDescent="0.25">
      <c r="A44" s="90">
        <v>0.71000000000000019</v>
      </c>
      <c r="B44" s="90">
        <v>0.28999999999999976</v>
      </c>
      <c r="C44" s="70"/>
      <c r="D44" s="90">
        <v>0.71000000000000019</v>
      </c>
      <c r="E44" s="90">
        <v>8.4099999999999883E-2</v>
      </c>
    </row>
    <row r="45" spans="1:5" x14ac:dyDescent="0.25">
      <c r="A45" s="90">
        <v>0.71500000000000008</v>
      </c>
      <c r="B45" s="90">
        <v>0.28499999999999981</v>
      </c>
      <c r="C45" s="70"/>
      <c r="D45" s="90">
        <v>0.71500000000000008</v>
      </c>
      <c r="E45" s="90">
        <v>8.1224999999999895E-2</v>
      </c>
    </row>
    <row r="46" spans="1:5" x14ac:dyDescent="0.25">
      <c r="A46" s="90">
        <v>0.7200000000000002</v>
      </c>
      <c r="B46" s="90">
        <v>0.27999999999999975</v>
      </c>
      <c r="C46" s="70"/>
      <c r="D46" s="90">
        <v>0.7200000000000002</v>
      </c>
      <c r="E46" s="90">
        <v>7.8399999999999873E-2</v>
      </c>
    </row>
    <row r="47" spans="1:5" x14ac:dyDescent="0.25">
      <c r="A47" s="90">
        <v>0.7250000000000002</v>
      </c>
      <c r="B47" s="90">
        <v>0.27499999999999974</v>
      </c>
      <c r="C47" s="70"/>
      <c r="D47" s="90">
        <v>0.7250000000000002</v>
      </c>
      <c r="E47" s="90">
        <v>7.5624999999999887E-2</v>
      </c>
    </row>
    <row r="48" spans="1:5" x14ac:dyDescent="0.25">
      <c r="A48" s="90">
        <v>0.73000000000000009</v>
      </c>
      <c r="B48" s="90">
        <v>0.2699999999999998</v>
      </c>
      <c r="C48" s="70"/>
      <c r="D48" s="90">
        <v>0.73000000000000009</v>
      </c>
      <c r="E48" s="90">
        <v>7.2899999999999882E-2</v>
      </c>
    </row>
    <row r="49" spans="1:5" x14ac:dyDescent="0.25">
      <c r="A49" s="90">
        <v>0.73500000000000021</v>
      </c>
      <c r="B49" s="90">
        <v>0.26499999999999974</v>
      </c>
      <c r="C49" s="70"/>
      <c r="D49" s="90">
        <v>0.73500000000000021</v>
      </c>
      <c r="E49" s="90">
        <v>7.0224999999999885E-2</v>
      </c>
    </row>
    <row r="50" spans="1:5" x14ac:dyDescent="0.25">
      <c r="A50" s="90">
        <v>0.7400000000000001</v>
      </c>
      <c r="B50" s="90">
        <v>0.25999999999999979</v>
      </c>
      <c r="C50" s="70"/>
      <c r="D50" s="90">
        <v>0.7400000000000001</v>
      </c>
      <c r="E50" s="90">
        <v>6.7599999999999869E-2</v>
      </c>
    </row>
    <row r="51" spans="1:5" x14ac:dyDescent="0.25">
      <c r="A51" s="90">
        <v>0.74500000000000022</v>
      </c>
      <c r="B51" s="90">
        <v>0.25499999999999973</v>
      </c>
      <c r="C51" s="70"/>
      <c r="D51" s="90">
        <v>0.74500000000000022</v>
      </c>
      <c r="E51" s="90">
        <v>6.5024999999999875E-2</v>
      </c>
    </row>
    <row r="52" spans="1:5" x14ac:dyDescent="0.25">
      <c r="A52" s="90">
        <v>0.75000000000000011</v>
      </c>
      <c r="B52" s="90">
        <v>0.24999999999999978</v>
      </c>
      <c r="C52" s="70"/>
      <c r="D52" s="90">
        <v>0.75000000000000011</v>
      </c>
      <c r="E52" s="90">
        <v>6.2499999999999889E-2</v>
      </c>
    </row>
    <row r="53" spans="1:5" x14ac:dyDescent="0.25">
      <c r="A53" s="90">
        <v>0.75500000000000023</v>
      </c>
      <c r="B53" s="90">
        <v>0.24499999999999975</v>
      </c>
      <c r="C53" s="70"/>
      <c r="D53" s="90">
        <v>0.75500000000000023</v>
      </c>
      <c r="E53" s="90">
        <v>6.0024999999999891E-2</v>
      </c>
    </row>
    <row r="54" spans="1:5" x14ac:dyDescent="0.25">
      <c r="A54" s="90">
        <v>0.76000000000000012</v>
      </c>
      <c r="B54" s="90">
        <v>0.23999999999999977</v>
      </c>
      <c r="C54" s="70"/>
      <c r="D54" s="90">
        <v>0.76000000000000012</v>
      </c>
      <c r="E54" s="90">
        <v>5.759999999999988E-2</v>
      </c>
    </row>
    <row r="55" spans="1:5" x14ac:dyDescent="0.25">
      <c r="A55" s="90">
        <v>0.76500000000000024</v>
      </c>
      <c r="B55" s="90">
        <v>0.23499999999999974</v>
      </c>
      <c r="C55" s="70"/>
      <c r="D55" s="90">
        <v>0.76500000000000024</v>
      </c>
      <c r="E55" s="90">
        <v>5.5224999999999885E-2</v>
      </c>
    </row>
    <row r="56" spans="1:5" x14ac:dyDescent="0.25">
      <c r="A56" s="90">
        <v>0.77000000000000024</v>
      </c>
      <c r="B56" s="90">
        <v>0.22999999999999973</v>
      </c>
      <c r="C56" s="70"/>
      <c r="D56" s="90">
        <v>0.77000000000000024</v>
      </c>
      <c r="E56" s="90">
        <v>5.2899999999999892E-2</v>
      </c>
    </row>
    <row r="57" spans="1:5" x14ac:dyDescent="0.25">
      <c r="A57" s="90">
        <v>0.77500000000000013</v>
      </c>
      <c r="B57" s="90">
        <v>0.22499999999999976</v>
      </c>
      <c r="C57" s="70"/>
      <c r="D57" s="90">
        <v>0.77500000000000013</v>
      </c>
      <c r="E57" s="90">
        <v>5.0624999999999885E-2</v>
      </c>
    </row>
    <row r="58" spans="1:5" x14ac:dyDescent="0.25">
      <c r="A58" s="90">
        <v>0.78000000000000025</v>
      </c>
      <c r="B58" s="90">
        <v>0.21999999999999972</v>
      </c>
      <c r="C58" s="70"/>
      <c r="D58" s="90">
        <v>0.78000000000000025</v>
      </c>
      <c r="E58" s="90">
        <v>4.8399999999999888E-2</v>
      </c>
    </row>
    <row r="59" spans="1:5" x14ac:dyDescent="0.25">
      <c r="A59" s="90">
        <v>0.78500000000000014</v>
      </c>
      <c r="B59" s="90">
        <v>0.21499999999999975</v>
      </c>
      <c r="C59" s="70"/>
      <c r="D59" s="90">
        <v>0.78500000000000014</v>
      </c>
      <c r="E59" s="90">
        <v>4.6224999999999884E-2</v>
      </c>
    </row>
    <row r="60" spans="1:5" x14ac:dyDescent="0.25">
      <c r="A60" s="90">
        <v>0.79000000000000026</v>
      </c>
      <c r="B60" s="90">
        <v>0.20999999999999971</v>
      </c>
      <c r="C60" s="70"/>
      <c r="D60" s="90">
        <v>0.79000000000000026</v>
      </c>
      <c r="E60" s="90">
        <v>4.4099999999999882E-2</v>
      </c>
    </row>
    <row r="61" spans="1:5" x14ac:dyDescent="0.25">
      <c r="A61" s="90">
        <v>0.79500000000000015</v>
      </c>
      <c r="B61" s="90">
        <v>0.20499999999999974</v>
      </c>
      <c r="C61" s="70"/>
      <c r="D61" s="90">
        <v>0.79500000000000015</v>
      </c>
      <c r="E61" s="90">
        <v>4.2024999999999896E-2</v>
      </c>
    </row>
    <row r="62" spans="1:5" x14ac:dyDescent="0.25">
      <c r="A62" s="90">
        <v>0.80000000000000027</v>
      </c>
      <c r="B62" s="90">
        <v>0.19999999999999971</v>
      </c>
      <c r="C62" s="70"/>
      <c r="D62" s="90">
        <v>0.80000000000000027</v>
      </c>
      <c r="E62" s="90">
        <v>3.9999999999999897E-2</v>
      </c>
    </row>
    <row r="63" spans="1:5" x14ac:dyDescent="0.25">
      <c r="A63" s="90">
        <v>0.80500000000000016</v>
      </c>
      <c r="B63" s="90">
        <v>0.19499999999999973</v>
      </c>
      <c r="C63" s="70"/>
      <c r="D63" s="90">
        <v>0.80500000000000016</v>
      </c>
      <c r="E63" s="90">
        <v>3.8024999999999885E-2</v>
      </c>
    </row>
    <row r="64" spans="1:5" x14ac:dyDescent="0.25">
      <c r="A64" s="90">
        <v>0.81000000000000028</v>
      </c>
      <c r="B64" s="90">
        <v>0.1899999999999997</v>
      </c>
      <c r="C64" s="70"/>
      <c r="D64" s="90">
        <v>0.81000000000000028</v>
      </c>
      <c r="E64" s="90">
        <v>3.6099999999999889E-2</v>
      </c>
    </row>
    <row r="65" spans="1:5" x14ac:dyDescent="0.25">
      <c r="A65" s="90">
        <v>0.81500000000000028</v>
      </c>
      <c r="B65" s="90">
        <v>0.18499999999999969</v>
      </c>
      <c r="C65" s="70"/>
      <c r="D65" s="90">
        <v>0.81500000000000028</v>
      </c>
      <c r="E65" s="90">
        <v>3.4224999999999887E-2</v>
      </c>
    </row>
    <row r="66" spans="1:5" x14ac:dyDescent="0.25">
      <c r="A66" s="90">
        <v>0.82000000000000017</v>
      </c>
      <c r="B66" s="90">
        <v>0.17999999999999972</v>
      </c>
      <c r="C66" s="70"/>
      <c r="D66" s="90">
        <v>0.82000000000000017</v>
      </c>
      <c r="E66" s="90">
        <v>3.2399999999999894E-2</v>
      </c>
    </row>
    <row r="67" spans="1:5" x14ac:dyDescent="0.25">
      <c r="A67" s="90">
        <v>0.82500000000000029</v>
      </c>
      <c r="B67" s="90">
        <v>0.17499999999999968</v>
      </c>
      <c r="C67" s="70"/>
      <c r="D67" s="90">
        <v>0.82500000000000029</v>
      </c>
      <c r="E67" s="90">
        <v>3.0624999999999899E-2</v>
      </c>
    </row>
    <row r="68" spans="1:5" x14ac:dyDescent="0.25">
      <c r="A68" s="90">
        <v>0.83000000000000018</v>
      </c>
      <c r="B68" s="90">
        <v>0.16999999999999971</v>
      </c>
      <c r="C68" s="70"/>
      <c r="D68" s="90">
        <v>0.83000000000000018</v>
      </c>
      <c r="E68" s="90">
        <v>2.8899999999999898E-2</v>
      </c>
    </row>
    <row r="69" spans="1:5" x14ac:dyDescent="0.25">
      <c r="A69" s="90">
        <v>0.8350000000000003</v>
      </c>
      <c r="B69" s="90">
        <v>0.16499999999999967</v>
      </c>
      <c r="C69" s="70"/>
      <c r="D69" s="90">
        <v>0.8350000000000003</v>
      </c>
      <c r="E69" s="90">
        <v>2.7224999999999899E-2</v>
      </c>
    </row>
    <row r="70" spans="1:5" x14ac:dyDescent="0.25">
      <c r="A70" s="90">
        <v>0.84000000000000019</v>
      </c>
      <c r="B70" s="90">
        <v>0.1599999999999997</v>
      </c>
      <c r="C70" s="70"/>
      <c r="D70" s="90">
        <v>0.84000000000000019</v>
      </c>
      <c r="E70" s="90">
        <v>2.5599999999999901E-2</v>
      </c>
    </row>
    <row r="71" spans="1:5" x14ac:dyDescent="0.25">
      <c r="A71" s="90">
        <v>0.84500000000000031</v>
      </c>
      <c r="B71" s="90">
        <v>0.15499999999999967</v>
      </c>
      <c r="C71" s="70"/>
      <c r="D71" s="90">
        <v>0.84500000000000031</v>
      </c>
      <c r="E71" s="90">
        <v>2.4024999999999901E-2</v>
      </c>
    </row>
    <row r="72" spans="1:5" x14ac:dyDescent="0.25">
      <c r="A72" s="90">
        <v>0.8500000000000002</v>
      </c>
      <c r="B72" s="90">
        <v>0.14999999999999969</v>
      </c>
      <c r="C72" s="70"/>
      <c r="D72" s="90">
        <v>0.8500000000000002</v>
      </c>
      <c r="E72" s="90">
        <v>2.2499999999999902E-2</v>
      </c>
    </row>
    <row r="73" spans="1:5" x14ac:dyDescent="0.25">
      <c r="A73" s="90">
        <v>0.85500000000000032</v>
      </c>
      <c r="B73" s="90">
        <v>0.14499999999999966</v>
      </c>
      <c r="C73" s="70"/>
      <c r="D73" s="90">
        <v>0.85500000000000032</v>
      </c>
      <c r="E73" s="90">
        <v>2.1024999999999905E-2</v>
      </c>
    </row>
    <row r="74" spans="1:5" x14ac:dyDescent="0.25">
      <c r="A74" s="90">
        <v>0.86000000000000032</v>
      </c>
      <c r="B74" s="90">
        <v>0.13999999999999965</v>
      </c>
      <c r="C74" s="70"/>
      <c r="D74" s="90">
        <v>0.86000000000000032</v>
      </c>
      <c r="E74" s="90">
        <v>1.9599999999999906E-2</v>
      </c>
    </row>
    <row r="75" spans="1:5" x14ac:dyDescent="0.25">
      <c r="A75" s="90">
        <v>0.86500000000000021</v>
      </c>
      <c r="B75" s="90">
        <v>0.13499999999999968</v>
      </c>
      <c r="C75" s="70"/>
      <c r="D75" s="90">
        <v>0.86500000000000021</v>
      </c>
      <c r="E75" s="90">
        <v>1.8224999999999908E-2</v>
      </c>
    </row>
    <row r="76" spans="1:5" x14ac:dyDescent="0.25">
      <c r="A76" s="90">
        <v>0.87000000000000033</v>
      </c>
      <c r="B76" s="90">
        <v>0.12999999999999964</v>
      </c>
      <c r="C76" s="70"/>
      <c r="D76" s="90">
        <v>0.87000000000000033</v>
      </c>
      <c r="E76" s="90">
        <v>1.6899999999999912E-2</v>
      </c>
    </row>
    <row r="77" spans="1:5" x14ac:dyDescent="0.25">
      <c r="A77" s="90">
        <v>0.87500000000000022</v>
      </c>
      <c r="B77" s="90">
        <v>0.12499999999999967</v>
      </c>
      <c r="C77" s="70"/>
      <c r="D77" s="90">
        <v>0.87500000000000022</v>
      </c>
      <c r="E77" s="90">
        <v>1.5624999999999917E-2</v>
      </c>
    </row>
    <row r="78" spans="1:5" x14ac:dyDescent="0.25">
      <c r="A78" s="90">
        <v>0.88000000000000034</v>
      </c>
      <c r="B78" s="90">
        <v>0.11999999999999965</v>
      </c>
      <c r="C78" s="70"/>
      <c r="D78" s="90">
        <v>0.88000000000000034</v>
      </c>
      <c r="E78" s="90">
        <v>1.439999999999992E-2</v>
      </c>
    </row>
    <row r="79" spans="1:5" x14ac:dyDescent="0.25">
      <c r="A79" s="90">
        <v>0.88500000000000023</v>
      </c>
      <c r="B79" s="90">
        <v>0.11499999999999966</v>
      </c>
      <c r="C79" s="70"/>
      <c r="D79" s="90">
        <v>0.88500000000000023</v>
      </c>
      <c r="E79" s="90">
        <v>1.3224999999999921E-2</v>
      </c>
    </row>
    <row r="80" spans="1:5" x14ac:dyDescent="0.25">
      <c r="A80" s="90">
        <v>0.89000000000000035</v>
      </c>
      <c r="B80" s="90">
        <v>0.10999999999999964</v>
      </c>
      <c r="C80" s="70"/>
      <c r="D80" s="90">
        <v>0.89000000000000035</v>
      </c>
      <c r="E80" s="90">
        <v>1.2099999999999922E-2</v>
      </c>
    </row>
    <row r="81" spans="1:5" x14ac:dyDescent="0.25">
      <c r="A81" s="90">
        <v>0.89500000000000024</v>
      </c>
      <c r="B81" s="90">
        <v>0.10499999999999965</v>
      </c>
      <c r="C81" s="70"/>
      <c r="D81" s="90">
        <v>0.89500000000000024</v>
      </c>
      <c r="E81" s="90">
        <v>1.1024999999999924E-2</v>
      </c>
    </row>
    <row r="82" spans="1:5" x14ac:dyDescent="0.25">
      <c r="A82" s="90">
        <v>0.90000000000000036</v>
      </c>
      <c r="B82" s="90">
        <v>9.9999999999999645E-2</v>
      </c>
      <c r="C82" s="70"/>
      <c r="D82" s="90">
        <v>0.90000000000000036</v>
      </c>
      <c r="E82" s="90">
        <v>9.9999999999999291E-3</v>
      </c>
    </row>
    <row r="83" spans="1:5" x14ac:dyDescent="0.25">
      <c r="A83" s="90">
        <v>0.90500000000000036</v>
      </c>
      <c r="B83" s="90">
        <v>9.4999999999999626E-2</v>
      </c>
      <c r="C83" s="70"/>
      <c r="D83" s="90">
        <v>0.90500000000000036</v>
      </c>
      <c r="E83" s="90">
        <v>9.0249999999999324E-3</v>
      </c>
    </row>
    <row r="84" spans="1:5" x14ac:dyDescent="0.25">
      <c r="A84" s="90">
        <v>0.91000000000000025</v>
      </c>
      <c r="B84" s="90">
        <v>8.9999999999999636E-2</v>
      </c>
      <c r="C84" s="70"/>
      <c r="D84" s="90">
        <v>0.91000000000000025</v>
      </c>
      <c r="E84" s="90">
        <v>8.0999999999999319E-3</v>
      </c>
    </row>
    <row r="85" spans="1:5" x14ac:dyDescent="0.25">
      <c r="A85" s="90">
        <v>0.91500000000000037</v>
      </c>
      <c r="B85" s="90">
        <v>8.4999999999999618E-2</v>
      </c>
      <c r="C85" s="70"/>
      <c r="D85" s="90">
        <v>0.91500000000000037</v>
      </c>
      <c r="E85" s="90">
        <v>7.2249999999999363E-3</v>
      </c>
    </row>
    <row r="86" spans="1:5" x14ac:dyDescent="0.25">
      <c r="A86" s="90">
        <v>0.92000000000000026</v>
      </c>
      <c r="B86" s="90">
        <v>7.9999999999999627E-2</v>
      </c>
      <c r="C86" s="70"/>
      <c r="D86" s="90">
        <v>0.92000000000000026</v>
      </c>
      <c r="E86" s="90">
        <v>6.3999999999999405E-3</v>
      </c>
    </row>
    <row r="87" spans="1:5" x14ac:dyDescent="0.25">
      <c r="A87" s="90">
        <v>0.92500000000000038</v>
      </c>
      <c r="B87" s="90">
        <v>7.4999999999999623E-2</v>
      </c>
      <c r="C87" s="70"/>
      <c r="D87" s="90">
        <v>0.92500000000000038</v>
      </c>
      <c r="E87" s="90">
        <v>5.6249999999999425E-3</v>
      </c>
    </row>
    <row r="88" spans="1:5" x14ac:dyDescent="0.25">
      <c r="A88" s="90">
        <v>0.93000000000000027</v>
      </c>
      <c r="B88" s="90">
        <v>6.9999999999999604E-2</v>
      </c>
      <c r="C88" s="70"/>
      <c r="D88" s="90">
        <v>0.93000000000000027</v>
      </c>
      <c r="E88" s="90">
        <v>4.8999999999999461E-3</v>
      </c>
    </row>
    <row r="89" spans="1:5" x14ac:dyDescent="0.25">
      <c r="A89" s="90">
        <v>0.93500000000000039</v>
      </c>
      <c r="B89" s="90">
        <v>6.4999999999999614E-2</v>
      </c>
      <c r="C89" s="70"/>
      <c r="D89" s="90">
        <v>0.93500000000000039</v>
      </c>
      <c r="E89" s="90">
        <v>4.2249999999999493E-3</v>
      </c>
    </row>
    <row r="90" spans="1:5" x14ac:dyDescent="0.25">
      <c r="A90" s="90">
        <v>0.94000000000000028</v>
      </c>
      <c r="B90" s="90">
        <v>5.9999999999999602E-2</v>
      </c>
      <c r="C90" s="70"/>
      <c r="D90" s="90">
        <v>0.94000000000000028</v>
      </c>
      <c r="E90" s="90">
        <v>3.5999999999999531E-3</v>
      </c>
    </row>
    <row r="91" spans="1:5" x14ac:dyDescent="0.25">
      <c r="A91" s="90">
        <v>0.9450000000000004</v>
      </c>
      <c r="B91" s="90">
        <v>5.4999999999999605E-2</v>
      </c>
      <c r="C91" s="70"/>
      <c r="D91" s="90">
        <v>0.9450000000000004</v>
      </c>
      <c r="E91" s="90">
        <v>3.0249999999999561E-3</v>
      </c>
    </row>
    <row r="92" spans="1:5" x14ac:dyDescent="0.25">
      <c r="A92" s="90">
        <v>0.9500000000000004</v>
      </c>
      <c r="B92" s="90">
        <v>4.9999999999999593E-2</v>
      </c>
      <c r="C92" s="70"/>
      <c r="D92" s="90">
        <v>0.9500000000000004</v>
      </c>
      <c r="E92" s="90">
        <v>2.4999999999999602E-3</v>
      </c>
    </row>
    <row r="93" spans="1:5" x14ac:dyDescent="0.25">
      <c r="A93" s="90">
        <v>0.95500000000000029</v>
      </c>
      <c r="B93" s="90">
        <v>4.4999999999999596E-2</v>
      </c>
      <c r="C93" s="70"/>
      <c r="D93" s="90">
        <v>0.95500000000000029</v>
      </c>
      <c r="E93" s="90">
        <v>2.0249999999999635E-3</v>
      </c>
    </row>
    <row r="94" spans="1:5" x14ac:dyDescent="0.25">
      <c r="A94" s="90">
        <v>0.96000000000000041</v>
      </c>
      <c r="B94" s="90">
        <v>3.9999999999999584E-2</v>
      </c>
      <c r="C94" s="70"/>
      <c r="D94" s="90">
        <v>0.96000000000000041</v>
      </c>
      <c r="E94" s="90">
        <v>1.5999999999999671E-3</v>
      </c>
    </row>
    <row r="95" spans="1:5" x14ac:dyDescent="0.25">
      <c r="A95" s="90">
        <v>0.9650000000000003</v>
      </c>
      <c r="B95" s="90">
        <v>3.4999999999999587E-2</v>
      </c>
      <c r="C95" s="70"/>
      <c r="D95" s="90">
        <v>0.9650000000000003</v>
      </c>
      <c r="E95" s="90">
        <v>1.2249999999999709E-3</v>
      </c>
    </row>
    <row r="96" spans="1:5" x14ac:dyDescent="0.25">
      <c r="A96" s="90">
        <v>0.97000000000000042</v>
      </c>
      <c r="B96" s="90">
        <v>2.9999999999999583E-2</v>
      </c>
      <c r="C96" s="70"/>
      <c r="D96" s="90">
        <v>0.97000000000000042</v>
      </c>
      <c r="E96" s="90">
        <v>8.9999999999997482E-4</v>
      </c>
    </row>
    <row r="97" spans="1:5" x14ac:dyDescent="0.25">
      <c r="A97" s="90">
        <v>0.97500000000000031</v>
      </c>
      <c r="B97" s="90">
        <v>2.4999999999999575E-2</v>
      </c>
      <c r="C97" s="70"/>
      <c r="D97" s="90">
        <v>0.97500000000000031</v>
      </c>
      <c r="E97" s="90">
        <v>6.2499999999997876E-4</v>
      </c>
    </row>
    <row r="98" spans="1:5" x14ac:dyDescent="0.25">
      <c r="A98" s="90">
        <v>0.98000000000000043</v>
      </c>
      <c r="B98" s="90">
        <v>1.9999999999999574E-2</v>
      </c>
      <c r="C98" s="70"/>
      <c r="D98" s="90">
        <v>0.98000000000000043</v>
      </c>
      <c r="E98" s="90">
        <v>3.9999999999998289E-4</v>
      </c>
    </row>
    <row r="99" spans="1:5" x14ac:dyDescent="0.25">
      <c r="A99" s="90">
        <v>0.98500000000000032</v>
      </c>
      <c r="B99" s="90">
        <v>1.4999999999999567E-2</v>
      </c>
      <c r="C99" s="70"/>
      <c r="D99" s="90">
        <v>0.98500000000000032</v>
      </c>
      <c r="E99" s="90">
        <v>2.2499999999998704E-4</v>
      </c>
    </row>
    <row r="100" spans="1:5" x14ac:dyDescent="0.25">
      <c r="A100" s="90">
        <v>0.98550000000000038</v>
      </c>
      <c r="B100" s="90">
        <v>1.4499999999999623E-2</v>
      </c>
      <c r="C100" s="70"/>
      <c r="D100" s="90">
        <v>0.98550000000000038</v>
      </c>
      <c r="E100" s="90">
        <v>2.1024999999998906E-4</v>
      </c>
    </row>
    <row r="101" spans="1:5" x14ac:dyDescent="0.25">
      <c r="A101" s="90">
        <v>0.98600000000000021</v>
      </c>
      <c r="B101" s="90">
        <v>1.3999999999999678E-2</v>
      </c>
      <c r="C101" s="70"/>
      <c r="D101" s="90">
        <v>0.98600000000000021</v>
      </c>
      <c r="E101" s="90">
        <v>1.9599999999999099E-4</v>
      </c>
    </row>
    <row r="102" spans="1:5" x14ac:dyDescent="0.25">
      <c r="A102" s="90">
        <v>0.98650000000000027</v>
      </c>
      <c r="B102" s="90">
        <v>1.3499999999999733E-2</v>
      </c>
      <c r="C102" s="70"/>
      <c r="D102" s="90">
        <v>0.98650000000000027</v>
      </c>
      <c r="E102" s="90">
        <v>1.8224999999999283E-4</v>
      </c>
    </row>
    <row r="103" spans="1:5" x14ac:dyDescent="0.25">
      <c r="A103" s="90">
        <v>0.9870000000000001</v>
      </c>
      <c r="B103" s="90">
        <v>1.299999999999979E-2</v>
      </c>
      <c r="C103" s="70"/>
      <c r="D103" s="90">
        <v>0.9870000000000001</v>
      </c>
      <c r="E103" s="90">
        <v>1.6899999999999454E-4</v>
      </c>
    </row>
    <row r="104" spans="1:5" x14ac:dyDescent="0.25">
      <c r="A104" s="90">
        <v>0.98750000000000016</v>
      </c>
      <c r="B104" s="90">
        <v>1.2499999999999845E-2</v>
      </c>
      <c r="C104" s="70"/>
      <c r="D104" s="90">
        <v>0.98750000000000016</v>
      </c>
      <c r="E104" s="90">
        <v>1.5624999999999613E-4</v>
      </c>
    </row>
    <row r="105" spans="1:5" x14ac:dyDescent="0.25">
      <c r="A105" s="90">
        <v>0.98799999999999999</v>
      </c>
      <c r="B105" s="90">
        <v>1.19999999999999E-2</v>
      </c>
      <c r="C105" s="70"/>
      <c r="D105" s="90">
        <v>0.98799999999999999</v>
      </c>
      <c r="E105" s="90">
        <v>1.4399999999999756E-4</v>
      </c>
    </row>
    <row r="106" spans="1:5" x14ac:dyDescent="0.25">
      <c r="A106" s="90">
        <v>0.98850000000000005</v>
      </c>
      <c r="B106" s="90">
        <v>1.1499999999999955E-2</v>
      </c>
      <c r="C106" s="70"/>
      <c r="D106" s="90">
        <v>0.98850000000000005</v>
      </c>
      <c r="E106" s="90">
        <v>1.3224999999999896E-4</v>
      </c>
    </row>
    <row r="107" spans="1:5" x14ac:dyDescent="0.25">
      <c r="A107" s="90">
        <v>0.98899999999999988</v>
      </c>
      <c r="B107" s="90">
        <v>1.100000000000001E-2</v>
      </c>
      <c r="C107" s="70"/>
      <c r="D107" s="90">
        <v>0.98899999999999988</v>
      </c>
      <c r="E107" s="90">
        <v>1.2100000000000022E-4</v>
      </c>
    </row>
    <row r="108" spans="1:5" x14ac:dyDescent="0.25">
      <c r="A108" s="90">
        <v>0.98949999999999994</v>
      </c>
      <c r="B108" s="90">
        <v>1.0500000000000065E-2</v>
      </c>
      <c r="C108" s="70"/>
      <c r="D108" s="90">
        <v>0.98949999999999994</v>
      </c>
      <c r="E108" s="90">
        <v>1.1025000000000137E-4</v>
      </c>
    </row>
    <row r="109" spans="1:5" x14ac:dyDescent="0.25">
      <c r="A109" s="90">
        <v>0.98999999999999977</v>
      </c>
      <c r="B109" s="90">
        <v>1.000000000000012E-2</v>
      </c>
      <c r="C109" s="70"/>
      <c r="D109" s="90">
        <v>0.98999999999999977</v>
      </c>
      <c r="E109" s="90">
        <v>1.0000000000000239E-4</v>
      </c>
    </row>
    <row r="110" spans="1:5" x14ac:dyDescent="0.25">
      <c r="A110" s="90">
        <v>0.99049999999999983</v>
      </c>
      <c r="B110" s="90">
        <v>9.500000000000175E-3</v>
      </c>
      <c r="C110" s="70"/>
      <c r="D110" s="90">
        <v>0.99049999999999983</v>
      </c>
      <c r="E110" s="90">
        <v>9.0250000000003319E-5</v>
      </c>
    </row>
    <row r="111" spans="1:5" x14ac:dyDescent="0.25">
      <c r="A111" s="90">
        <v>0.99099999999999977</v>
      </c>
      <c r="B111" s="90">
        <v>9.0000000000002283E-3</v>
      </c>
      <c r="C111" s="70"/>
      <c r="D111" s="90">
        <v>0.99099999999999977</v>
      </c>
      <c r="E111" s="90">
        <v>8.1000000000004124E-5</v>
      </c>
    </row>
    <row r="112" spans="1:5" x14ac:dyDescent="0.25">
      <c r="A112" s="90">
        <v>0.9914999999999996</v>
      </c>
      <c r="B112" s="90">
        <v>8.5000000000002834E-3</v>
      </c>
      <c r="C112" s="70"/>
      <c r="D112" s="90">
        <v>0.9914999999999996</v>
      </c>
      <c r="E112" s="90">
        <v>7.2250000000004833E-5</v>
      </c>
    </row>
    <row r="113" spans="1:5" x14ac:dyDescent="0.25">
      <c r="A113" s="90">
        <v>0.99199999999999966</v>
      </c>
      <c r="B113" s="90">
        <v>8.0000000000003402E-3</v>
      </c>
      <c r="C113" s="70"/>
      <c r="D113" s="90">
        <v>0.99199999999999966</v>
      </c>
      <c r="E113" s="90">
        <v>6.4000000000005432E-5</v>
      </c>
    </row>
    <row r="114" spans="1:5" x14ac:dyDescent="0.25">
      <c r="A114" s="90">
        <v>0.99249999999999949</v>
      </c>
      <c r="B114" s="90">
        <v>7.5000000000003944E-3</v>
      </c>
      <c r="C114" s="70"/>
      <c r="D114" s="90">
        <v>0.99249999999999949</v>
      </c>
      <c r="E114" s="90">
        <v>5.6250000000005928E-5</v>
      </c>
    </row>
    <row r="115" spans="1:5" x14ac:dyDescent="0.25">
      <c r="A115" s="90">
        <v>0.99299999999999955</v>
      </c>
      <c r="B115" s="90">
        <v>7.0000000000004494E-3</v>
      </c>
      <c r="C115" s="70"/>
      <c r="D115" s="90">
        <v>0.99299999999999955</v>
      </c>
      <c r="E115" s="90">
        <v>4.90000000000063E-5</v>
      </c>
    </row>
    <row r="116" spans="1:5" x14ac:dyDescent="0.25">
      <c r="A116" s="90">
        <v>0.99349999999999938</v>
      </c>
      <c r="B116" s="90">
        <v>6.5000000000005054E-3</v>
      </c>
      <c r="C116" s="70"/>
      <c r="D116" s="90">
        <v>0.99349999999999938</v>
      </c>
      <c r="E116" s="90">
        <v>4.225000000000657E-5</v>
      </c>
    </row>
    <row r="117" spans="1:5" x14ac:dyDescent="0.25">
      <c r="A117" s="90">
        <v>0.99399999999999944</v>
      </c>
      <c r="B117" s="90">
        <v>6.0000000000005596E-3</v>
      </c>
      <c r="C117" s="70"/>
      <c r="D117" s="90">
        <v>0.99399999999999944</v>
      </c>
      <c r="E117" s="90">
        <v>3.6000000000006723E-5</v>
      </c>
    </row>
    <row r="118" spans="1:5" x14ac:dyDescent="0.25">
      <c r="A118" s="90">
        <v>0.99449999999999927</v>
      </c>
      <c r="B118" s="90">
        <v>5.5000000000006146E-3</v>
      </c>
      <c r="C118" s="70"/>
      <c r="D118" s="90">
        <v>0.99449999999999927</v>
      </c>
      <c r="E118" s="90">
        <v>3.025000000000677E-5</v>
      </c>
    </row>
    <row r="119" spans="1:5" x14ac:dyDescent="0.25">
      <c r="A119" s="90">
        <v>0.99499999999999933</v>
      </c>
      <c r="B119" s="90">
        <v>5.0000000000006706E-3</v>
      </c>
      <c r="C119" s="70"/>
      <c r="D119" s="90">
        <v>0.99499999999999933</v>
      </c>
      <c r="E119" s="90">
        <v>2.5000000000006703E-5</v>
      </c>
    </row>
    <row r="120" spans="1:5" x14ac:dyDescent="0.25">
      <c r="A120" s="90">
        <v>0.99549999999999916</v>
      </c>
      <c r="B120" s="90">
        <v>4.5000000000007248E-3</v>
      </c>
      <c r="C120" s="70"/>
      <c r="D120" s="90">
        <v>0.99549999999999916</v>
      </c>
      <c r="E120" s="90">
        <v>2.025000000000653E-5</v>
      </c>
    </row>
    <row r="121" spans="1:5" x14ac:dyDescent="0.25">
      <c r="A121" s="90">
        <v>0.99599999999999922</v>
      </c>
      <c r="B121" s="90">
        <v>4.0000000000007798E-3</v>
      </c>
      <c r="C121" s="70"/>
      <c r="D121" s="90">
        <v>0.99599999999999922</v>
      </c>
      <c r="E121" s="90">
        <v>1.6000000000006247E-5</v>
      </c>
    </row>
    <row r="122" spans="1:5" x14ac:dyDescent="0.25">
      <c r="A122" s="90">
        <v>0.99649999999999905</v>
      </c>
      <c r="B122" s="90">
        <v>3.5000000000008358E-3</v>
      </c>
      <c r="C122" s="70"/>
      <c r="D122" s="90">
        <v>0.99649999999999905</v>
      </c>
      <c r="E122" s="90">
        <v>1.2250000000005851E-5</v>
      </c>
    </row>
    <row r="123" spans="1:5" x14ac:dyDescent="0.25">
      <c r="A123" s="90">
        <v>0.99699999999999911</v>
      </c>
      <c r="B123" s="90">
        <v>3.0000000000008904E-3</v>
      </c>
      <c r="C123" s="70"/>
      <c r="D123" s="90">
        <v>0.99699999999999911</v>
      </c>
      <c r="E123" s="90">
        <v>9.0000000000053433E-6</v>
      </c>
    </row>
    <row r="124" spans="1:5" x14ac:dyDescent="0.25">
      <c r="A124" s="90">
        <v>0.99749999999999894</v>
      </c>
      <c r="B124" s="90">
        <v>2.5000000000009455E-3</v>
      </c>
      <c r="C124" s="70"/>
      <c r="D124" s="90">
        <v>0.99749999999999894</v>
      </c>
      <c r="E124" s="90">
        <v>6.2500000000047293E-6</v>
      </c>
    </row>
    <row r="125" spans="1:5" x14ac:dyDescent="0.25">
      <c r="A125" s="90">
        <v>0.997999999999999</v>
      </c>
      <c r="B125" s="90">
        <v>2.000000000001001E-3</v>
      </c>
      <c r="C125" s="70"/>
      <c r="D125" s="90">
        <v>0.997999999999999</v>
      </c>
      <c r="E125" s="90">
        <v>4.0000000000040029E-6</v>
      </c>
    </row>
    <row r="126" spans="1:5" x14ac:dyDescent="0.25">
      <c r="A126" s="90">
        <v>0.99849999999999883</v>
      </c>
      <c r="B126" s="90">
        <v>1.5000000000010558E-3</v>
      </c>
      <c r="C126" s="70"/>
      <c r="D126" s="90">
        <v>0.99849999999999883</v>
      </c>
      <c r="E126" s="90">
        <v>2.250000000003168E-6</v>
      </c>
    </row>
    <row r="127" spans="1:5" x14ac:dyDescent="0.25">
      <c r="A127" s="90">
        <v>0.99899999999999889</v>
      </c>
      <c r="B127" s="90">
        <v>1.0000000000011109E-3</v>
      </c>
      <c r="C127" s="70"/>
      <c r="D127" s="90">
        <v>0.99899999999999889</v>
      </c>
      <c r="E127" s="90">
        <v>1.0000000000022219E-6</v>
      </c>
    </row>
    <row r="128" spans="1:5" x14ac:dyDescent="0.25">
      <c r="A128" s="90">
        <v>0.99949999999999872</v>
      </c>
      <c r="B128" s="90">
        <v>5.0000000000116618E-4</v>
      </c>
      <c r="C128" s="70"/>
      <c r="D128" s="90">
        <v>0.99949999999999872</v>
      </c>
      <c r="E128" s="90">
        <v>2.5000000000116614E-7</v>
      </c>
    </row>
    <row r="129" spans="1:5" x14ac:dyDescent="0.25">
      <c r="A129" s="90">
        <v>0.99999999999999878</v>
      </c>
      <c r="B129" s="90">
        <v>1.2212453270876698E-15</v>
      </c>
      <c r="C129" s="70"/>
      <c r="D129" s="90">
        <v>0.99999999999999878</v>
      </c>
      <c r="E129" s="90">
        <v>1.49144014893348E-30</v>
      </c>
    </row>
  </sheetData>
  <sheetProtection password="E9F2" sheet="1" objects="1" scenarios="1" formatColumns="0"/>
  <pageMargins left="0.7" right="0.7" top="0.75" bottom="0.75" header="0.3" footer="0.3"/>
  <pageSetup pageOrder="overThenDown" orientation="portrait" r:id="rId1"/>
  <headerFooter alignWithMargins="0">
    <oddFooter>&amp;C&amp;1#&amp;"Calibri"&amp;10&amp;K000000Classification: Confidential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CC01-4AD4-413B-8CD2-2641374BE15A}">
  <sheetPr>
    <tabColor rgb="FF646569"/>
    <pageSetUpPr fitToPage="1"/>
  </sheetPr>
  <dimension ref="A1:N98"/>
  <sheetViews>
    <sheetView showGridLines="0" tabSelected="1" topLeftCell="A5" zoomScale="60" zoomScaleNormal="60" workbookViewId="0">
      <selection activeCell="C20" sqref="C20"/>
    </sheetView>
  </sheetViews>
  <sheetFormatPr defaultRowHeight="15" x14ac:dyDescent="0.25"/>
  <cols>
    <col min="1" max="1" width="5" style="1" customWidth="1"/>
    <col min="2" max="2" width="8.28515625" style="1" customWidth="1"/>
    <col min="3" max="3" width="44.42578125" style="1" customWidth="1"/>
    <col min="4" max="5" width="52.28515625" style="1" bestFit="1" customWidth="1"/>
    <col min="6" max="7" width="28.42578125" style="5" customWidth="1"/>
    <col min="8" max="8" width="36.42578125" style="5" customWidth="1"/>
    <col min="9" max="9" width="117.85546875" style="1" customWidth="1"/>
    <col min="10" max="10" width="6.5703125" style="1" customWidth="1"/>
  </cols>
  <sheetData>
    <row r="1" spans="1:14" s="4" customFormat="1" ht="23.1" customHeight="1" x14ac:dyDescent="0.3">
      <c r="D1" s="95" t="s">
        <v>408</v>
      </c>
      <c r="E1" s="96" t="s">
        <v>409</v>
      </c>
      <c r="G1" s="55"/>
      <c r="H1" s="55"/>
    </row>
    <row r="2" spans="1:14" s="4" customFormat="1" ht="23.1" customHeight="1" x14ac:dyDescent="0.3">
      <c r="D2" s="65"/>
      <c r="E2" s="97" t="s">
        <v>410</v>
      </c>
      <c r="G2" s="55"/>
      <c r="H2" s="55"/>
    </row>
    <row r="3" spans="1:14" s="4" customFormat="1" ht="23.1" customHeight="1" x14ac:dyDescent="0.3">
      <c r="E3" s="97" t="s">
        <v>411</v>
      </c>
      <c r="G3" s="55"/>
      <c r="H3" s="55"/>
    </row>
    <row r="4" spans="1:14" s="4" customFormat="1" ht="20.25" x14ac:dyDescent="0.35">
      <c r="B4" s="9"/>
      <c r="C4" s="14" t="s">
        <v>2</v>
      </c>
      <c r="D4" s="10"/>
      <c r="E4" s="10"/>
      <c r="F4" s="10"/>
      <c r="G4" s="56"/>
      <c r="H4" s="56"/>
      <c r="I4" s="2" t="s">
        <v>4</v>
      </c>
      <c r="J4" s="3" t="s">
        <v>426</v>
      </c>
    </row>
    <row r="5" spans="1:14" s="4" customFormat="1" ht="16.5" x14ac:dyDescent="0.3">
      <c r="B5" s="11"/>
      <c r="C5" s="11"/>
      <c r="D5" s="12"/>
      <c r="E5" s="12"/>
      <c r="F5" s="12"/>
      <c r="G5" s="55"/>
      <c r="H5" s="55"/>
    </row>
    <row r="6" spans="1:14" s="4" customFormat="1" ht="17.25" x14ac:dyDescent="0.3">
      <c r="B6" s="11"/>
      <c r="C6" s="79" t="s">
        <v>70</v>
      </c>
      <c r="D6" s="10"/>
      <c r="E6" s="10"/>
      <c r="F6" s="10"/>
      <c r="G6" s="56"/>
      <c r="H6" s="56"/>
      <c r="I6" s="15"/>
    </row>
    <row r="7" spans="1:14" s="4" customFormat="1" ht="17.25" x14ac:dyDescent="0.3">
      <c r="B7" s="11"/>
      <c r="C7" s="80"/>
      <c r="D7" s="12"/>
      <c r="E7" s="12"/>
      <c r="F7" s="12"/>
      <c r="G7" s="12"/>
      <c r="H7" s="12"/>
    </row>
    <row r="8" spans="1:14" s="4" customFormat="1" ht="18" thickBot="1" x14ac:dyDescent="0.35">
      <c r="B8" s="11"/>
      <c r="C8" s="80"/>
      <c r="D8" s="12"/>
      <c r="E8" s="12"/>
      <c r="F8" s="12"/>
      <c r="G8" s="12"/>
      <c r="H8" s="12"/>
    </row>
    <row r="9" spans="1:14" s="4" customFormat="1" ht="63" customHeight="1" thickBot="1" x14ac:dyDescent="0.4">
      <c r="B9" s="11"/>
      <c r="C9" s="21" t="s">
        <v>412</v>
      </c>
      <c r="D9" s="49" t="s">
        <v>71</v>
      </c>
      <c r="E9" s="49" t="s">
        <v>72</v>
      </c>
      <c r="F9" s="16"/>
      <c r="G9" s="98" t="s">
        <v>427</v>
      </c>
      <c r="H9" s="99"/>
      <c r="I9" s="100"/>
    </row>
    <row r="10" spans="1:14" s="4" customFormat="1" ht="25.5" customHeight="1" x14ac:dyDescent="0.3">
      <c r="B10" s="11"/>
      <c r="C10" s="80"/>
      <c r="D10" s="6" t="s">
        <v>15</v>
      </c>
      <c r="E10" s="6" t="s">
        <v>16</v>
      </c>
      <c r="F10" s="12"/>
      <c r="G10" s="12"/>
      <c r="H10" s="12"/>
    </row>
    <row r="11" spans="1:14" s="4" customFormat="1" ht="25.5" customHeight="1" x14ac:dyDescent="0.3">
      <c r="A11" s="70"/>
      <c r="B11" s="34">
        <v>1</v>
      </c>
      <c r="C11" s="8" t="s">
        <v>185</v>
      </c>
      <c r="D11" s="67" t="s">
        <v>73</v>
      </c>
      <c r="E11" s="67" t="s">
        <v>73</v>
      </c>
      <c r="F11" s="55"/>
      <c r="G11" s="55"/>
      <c r="H11" s="55"/>
      <c r="J11" s="70"/>
    </row>
    <row r="12" spans="1:14" s="4" customFormat="1" ht="25.5" customHeight="1" x14ac:dyDescent="0.3">
      <c r="A12" s="70"/>
      <c r="B12" s="34">
        <v>2</v>
      </c>
      <c r="C12" s="8" t="s">
        <v>186</v>
      </c>
      <c r="D12" s="67" t="s">
        <v>73</v>
      </c>
      <c r="E12" s="67" t="s">
        <v>73</v>
      </c>
      <c r="F12" s="55"/>
      <c r="G12" s="55"/>
      <c r="H12" s="55"/>
      <c r="J12" s="70"/>
    </row>
    <row r="13" spans="1:14" s="4" customFormat="1" ht="16.5" x14ac:dyDescent="0.3">
      <c r="A13" s="70"/>
      <c r="C13" s="81"/>
      <c r="D13" s="20"/>
      <c r="E13" s="20"/>
      <c r="F13" s="55"/>
      <c r="G13" s="55"/>
      <c r="H13" s="55"/>
    </row>
    <row r="14" spans="1:14" s="1" customFormat="1" ht="20.100000000000001" customHeight="1" x14ac:dyDescent="0.25">
      <c r="A14" s="70"/>
      <c r="B14" s="70"/>
      <c r="C14" s="104" t="s">
        <v>74</v>
      </c>
      <c r="D14" s="104"/>
      <c r="E14" s="104"/>
      <c r="F14" s="104"/>
      <c r="G14" s="104"/>
      <c r="H14" s="104"/>
      <c r="I14" s="104"/>
      <c r="J14" s="70"/>
      <c r="K14"/>
      <c r="L14"/>
      <c r="M14"/>
      <c r="N14"/>
    </row>
    <row r="15" spans="1:14" s="91" customFormat="1" ht="20.45" customHeight="1" x14ac:dyDescent="0.3">
      <c r="C15" s="13"/>
      <c r="D15" s="13"/>
      <c r="E15" s="13"/>
      <c r="F15" s="13"/>
      <c r="G15" s="13"/>
      <c r="H15" s="92"/>
      <c r="K15" s="93"/>
      <c r="L15" s="93"/>
      <c r="M15" s="93"/>
      <c r="N15" s="93"/>
    </row>
    <row r="16" spans="1:14" s="91" customFormat="1" ht="20.45" customHeight="1" x14ac:dyDescent="0.3">
      <c r="B16" s="94"/>
      <c r="C16" s="13"/>
      <c r="D16" s="13"/>
      <c r="E16" s="13"/>
      <c r="F16" s="13"/>
      <c r="G16" s="13"/>
      <c r="H16" s="13"/>
      <c r="I16" s="13"/>
      <c r="K16" s="93"/>
      <c r="L16" s="93"/>
      <c r="M16" s="93"/>
      <c r="N16" s="93"/>
    </row>
    <row r="17" spans="1:14" s="1" customFormat="1" ht="63" customHeight="1" x14ac:dyDescent="0.25">
      <c r="A17" s="70"/>
      <c r="B17" s="70"/>
      <c r="C17" s="85"/>
      <c r="D17" s="49" t="s">
        <v>71</v>
      </c>
      <c r="E17" s="49" t="s">
        <v>72</v>
      </c>
      <c r="F17" s="105" t="s">
        <v>75</v>
      </c>
      <c r="G17" s="106"/>
      <c r="H17" s="84" t="s">
        <v>187</v>
      </c>
      <c r="I17" s="83" t="s">
        <v>67</v>
      </c>
      <c r="J17" s="70"/>
      <c r="K17"/>
      <c r="L17"/>
      <c r="M17"/>
      <c r="N17"/>
    </row>
    <row r="18" spans="1:14" s="1" customFormat="1" ht="37.15" customHeight="1" x14ac:dyDescent="0.25">
      <c r="B18" s="70"/>
      <c r="C18" s="35"/>
      <c r="D18" s="22"/>
      <c r="E18" s="22"/>
      <c r="F18" s="86" t="s">
        <v>425</v>
      </c>
      <c r="G18" s="86" t="s">
        <v>76</v>
      </c>
      <c r="H18" s="57"/>
      <c r="I18" s="17"/>
      <c r="J18" s="70"/>
      <c r="K18"/>
      <c r="L18"/>
      <c r="M18"/>
      <c r="N18"/>
    </row>
    <row r="19" spans="1:14" s="1" customFormat="1" ht="37.15" customHeight="1" x14ac:dyDescent="0.25">
      <c r="B19" s="70"/>
      <c r="C19" s="101" t="s">
        <v>14</v>
      </c>
      <c r="D19" s="102"/>
      <c r="E19" s="102"/>
      <c r="F19" s="102"/>
      <c r="G19" s="102"/>
      <c r="H19" s="102"/>
      <c r="I19" s="103"/>
      <c r="J19" s="70"/>
      <c r="K19"/>
      <c r="L19"/>
      <c r="M19"/>
      <c r="N19"/>
    </row>
    <row r="20" spans="1:14" s="1" customFormat="1" ht="37.15" customHeight="1" x14ac:dyDescent="0.25">
      <c r="B20" s="70"/>
      <c r="C20" s="70"/>
      <c r="D20" s="6" t="s">
        <v>15</v>
      </c>
      <c r="E20" s="6" t="s">
        <v>16</v>
      </c>
      <c r="F20" s="6" t="s">
        <v>17</v>
      </c>
      <c r="G20" s="6" t="s">
        <v>18</v>
      </c>
      <c r="H20" s="6" t="s">
        <v>19</v>
      </c>
      <c r="I20" s="6" t="s">
        <v>20</v>
      </c>
      <c r="J20" s="70"/>
      <c r="K20"/>
      <c r="L20"/>
      <c r="M20"/>
      <c r="N20"/>
    </row>
    <row r="21" spans="1:14" s="1" customFormat="1" ht="37.15" customHeight="1" x14ac:dyDescent="0.25">
      <c r="B21" s="34">
        <v>3</v>
      </c>
      <c r="C21" s="69" t="s">
        <v>90</v>
      </c>
      <c r="D21" s="58" t="s">
        <v>188</v>
      </c>
      <c r="E21" s="58" t="s">
        <v>188</v>
      </c>
      <c r="F21" s="58" t="str">
        <f>"= IFERROR("&amp;D$20&amp;$B21&amp;"-"&amp;E$20&amp;$B21&amp;","")"</f>
        <v>= IFERROR(A3-B3,")</v>
      </c>
      <c r="G21" s="59" t="str">
        <f>"= IFERROR(("&amp;D$20&amp;$B21&amp;"-"&amp;E$20&amp;$B21&amp;")/"&amp;E$20&amp;$B21&amp;","")"</f>
        <v>= IFERROR((A3-B3)/B3,")</v>
      </c>
      <c r="H21" s="68"/>
      <c r="I21" s="77"/>
      <c r="J21" s="70"/>
      <c r="K21"/>
      <c r="L21"/>
      <c r="M21"/>
      <c r="N21"/>
    </row>
    <row r="22" spans="1:14" s="1" customFormat="1" ht="37.15" customHeight="1" x14ac:dyDescent="0.25">
      <c r="B22" s="34">
        <v>4</v>
      </c>
      <c r="C22" s="69" t="s">
        <v>91</v>
      </c>
      <c r="D22" s="58" t="s">
        <v>92</v>
      </c>
      <c r="E22" s="58" t="s">
        <v>92</v>
      </c>
      <c r="F22" s="58" t="str">
        <f>"= IFERROR("&amp;D$20&amp;$B22&amp;"-"&amp;E$20&amp;$B22&amp;","")"</f>
        <v>= IFERROR(A4-B4,")</v>
      </c>
      <c r="G22" s="59" t="str">
        <f t="shared" ref="G22:G29" si="0">"= IFERROR(("&amp;D$20&amp;$B22&amp;"-"&amp;E$20&amp;$B22&amp;")/"&amp;E$20&amp;$B22&amp;","")"</f>
        <v>= IFERROR((A4-B4)/B4,")</v>
      </c>
      <c r="H22" s="68"/>
      <c r="I22" s="77"/>
      <c r="J22" s="70"/>
      <c r="K22"/>
      <c r="L22"/>
      <c r="M22"/>
      <c r="N22"/>
    </row>
    <row r="23" spans="1:14" s="1" customFormat="1" ht="37.15" customHeight="1" x14ac:dyDescent="0.25">
      <c r="B23" s="34">
        <v>5</v>
      </c>
      <c r="C23" s="69" t="s">
        <v>413</v>
      </c>
      <c r="D23" s="58" t="s">
        <v>360</v>
      </c>
      <c r="E23" s="58" t="s">
        <v>360</v>
      </c>
      <c r="F23" s="58" t="str">
        <f>"= IFERROR("&amp;D$20&amp;$B23&amp;"-"&amp;E$20&amp;$B23&amp;","")"</f>
        <v>= IFERROR(A5-B5,")</v>
      </c>
      <c r="G23" s="59" t="str">
        <f t="shared" si="0"/>
        <v>= IFERROR((A5-B5)/B5,")</v>
      </c>
      <c r="H23" s="68"/>
      <c r="I23" s="77"/>
      <c r="J23" s="70"/>
      <c r="K23"/>
      <c r="L23"/>
      <c r="M23"/>
      <c r="N23"/>
    </row>
    <row r="24" spans="1:14" s="1" customFormat="1" ht="37.15" customHeight="1" x14ac:dyDescent="0.25">
      <c r="B24" s="34">
        <v>6</v>
      </c>
      <c r="C24" s="7" t="s">
        <v>25</v>
      </c>
      <c r="D24" s="58" t="s">
        <v>78</v>
      </c>
      <c r="E24" s="58" t="s">
        <v>78</v>
      </c>
      <c r="F24" s="58" t="str">
        <f>"= IFERROR("&amp;D$20&amp;$B24&amp;"-"&amp;E$20&amp;$B24&amp;","")"</f>
        <v>= IFERROR(A6-B6,")</v>
      </c>
      <c r="G24" s="59" t="str">
        <f t="shared" si="0"/>
        <v>= IFERROR((A6-B6)/B6,")</v>
      </c>
      <c r="H24" s="68"/>
      <c r="I24" s="77"/>
      <c r="J24" s="70"/>
      <c r="K24"/>
      <c r="L24"/>
      <c r="M24"/>
      <c r="N24"/>
    </row>
    <row r="25" spans="1:14" s="1" customFormat="1" ht="37.15" customHeight="1" x14ac:dyDescent="0.25">
      <c r="B25" s="34">
        <v>7</v>
      </c>
      <c r="C25" s="69" t="s">
        <v>93</v>
      </c>
      <c r="D25" s="58" t="s">
        <v>403</v>
      </c>
      <c r="E25" s="58" t="s">
        <v>403</v>
      </c>
      <c r="F25" s="58" t="str">
        <f>"= IFERROR("&amp;D$20&amp;$B25&amp;"-"&amp;E$20&amp;$B25&amp;","")"</f>
        <v>= IFERROR(A7-B7,")</v>
      </c>
      <c r="G25" s="59" t="str">
        <f t="shared" si="0"/>
        <v>= IFERROR((A7-B7)/B7,")</v>
      </c>
      <c r="H25" s="68"/>
      <c r="I25" s="77"/>
      <c r="J25" s="70"/>
      <c r="K25"/>
      <c r="L25"/>
      <c r="M25"/>
      <c r="N25"/>
    </row>
    <row r="26" spans="1:14" s="1" customFormat="1" ht="37.15" customHeight="1" x14ac:dyDescent="0.25">
      <c r="B26" s="34">
        <v>8</v>
      </c>
      <c r="C26" s="69" t="s">
        <v>94</v>
      </c>
      <c r="D26" s="58" t="s">
        <v>361</v>
      </c>
      <c r="E26" s="58" t="s">
        <v>362</v>
      </c>
      <c r="F26" s="58" t="str">
        <f>"= IFERROR("&amp;D$20&amp;$B26&amp;"-"&amp;E$20&amp;$B26&amp;","") %pts"</f>
        <v>= IFERROR(A8-B8,") %pts</v>
      </c>
      <c r="G26" s="59" t="str">
        <f t="shared" si="0"/>
        <v>= IFERROR((A8-B8)/B8,")</v>
      </c>
      <c r="H26" s="68"/>
      <c r="I26" s="77"/>
      <c r="J26" s="70"/>
      <c r="K26"/>
      <c r="L26"/>
      <c r="M26"/>
      <c r="N26"/>
    </row>
    <row r="27" spans="1:14" s="1" customFormat="1" ht="37.15" customHeight="1" x14ac:dyDescent="0.25">
      <c r="B27" s="34">
        <v>9</v>
      </c>
      <c r="C27" s="69" t="s">
        <v>95</v>
      </c>
      <c r="D27" s="58" t="s">
        <v>404</v>
      </c>
      <c r="E27" s="58" t="s">
        <v>405</v>
      </c>
      <c r="F27" s="58" t="str">
        <f>"= IFERROR("&amp;D$20&amp;$B27&amp;"-"&amp;E$20&amp;$B27&amp;","") %pts"</f>
        <v>= IFERROR(A9-B9,") %pts</v>
      </c>
      <c r="G27" s="59" t="str">
        <f t="shared" si="0"/>
        <v>= IFERROR((A9-B9)/B9,")</v>
      </c>
      <c r="H27" s="68"/>
      <c r="I27" s="77"/>
      <c r="J27" s="70"/>
      <c r="K27"/>
      <c r="L27"/>
      <c r="M27"/>
      <c r="N27"/>
    </row>
    <row r="28" spans="1:14" s="1" customFormat="1" ht="37.15" customHeight="1" x14ac:dyDescent="0.25">
      <c r="B28" s="34">
        <v>10</v>
      </c>
      <c r="C28" s="69" t="s">
        <v>96</v>
      </c>
      <c r="D28" s="58" t="s">
        <v>406</v>
      </c>
      <c r="E28" s="58" t="s">
        <v>407</v>
      </c>
      <c r="F28" s="58" t="str">
        <f>"= IFERROR("&amp;D$20&amp;$B28&amp;"-"&amp;E$20&amp;$B28&amp;","") %pts"</f>
        <v>= IFERROR(A10-B10,") %pts</v>
      </c>
      <c r="G28" s="59" t="str">
        <f t="shared" si="0"/>
        <v>= IFERROR((A10-B10)/B10,")</v>
      </c>
      <c r="H28" s="68"/>
      <c r="I28" s="77"/>
      <c r="J28" s="70"/>
      <c r="K28"/>
      <c r="L28"/>
      <c r="M28"/>
      <c r="N28"/>
    </row>
    <row r="29" spans="1:14" s="1" customFormat="1" ht="37.15" customHeight="1" x14ac:dyDescent="0.25">
      <c r="B29" s="34">
        <v>11</v>
      </c>
      <c r="C29" s="69" t="s">
        <v>50</v>
      </c>
      <c r="D29" s="58" t="s">
        <v>77</v>
      </c>
      <c r="E29" s="58" t="s">
        <v>77</v>
      </c>
      <c r="F29" s="58" t="str">
        <f>"= IFERROR("&amp;D$20&amp;$B29&amp;"-"&amp;E$20&amp;$B29&amp;","")"</f>
        <v>= IFERROR(A11-B11,")</v>
      </c>
      <c r="G29" s="59" t="str">
        <f t="shared" si="0"/>
        <v>= IFERROR((A11-B11)/B11,")</v>
      </c>
      <c r="H29" s="68"/>
      <c r="I29" s="77"/>
      <c r="J29" s="70"/>
      <c r="K29"/>
      <c r="L29"/>
      <c r="M29"/>
      <c r="N29"/>
    </row>
    <row r="30" spans="1:14" s="1" customFormat="1" ht="37.15" customHeight="1" x14ac:dyDescent="0.25">
      <c r="B30" s="70"/>
      <c r="C30" s="101" t="s">
        <v>37</v>
      </c>
      <c r="D30" s="102"/>
      <c r="E30" s="102"/>
      <c r="F30" s="102"/>
      <c r="G30" s="102"/>
      <c r="H30" s="102"/>
      <c r="I30" s="103"/>
      <c r="J30" s="70"/>
      <c r="K30"/>
      <c r="L30"/>
      <c r="M30"/>
      <c r="N30"/>
    </row>
    <row r="31" spans="1:14" s="1" customFormat="1" ht="37.15" customHeight="1" x14ac:dyDescent="0.25">
      <c r="B31" s="70"/>
      <c r="C31" s="70"/>
      <c r="D31" s="6" t="str">
        <f>D$20</f>
        <v>A</v>
      </c>
      <c r="E31" s="6" t="str">
        <f t="shared" ref="E31:I31" si="1">E$20</f>
        <v>B</v>
      </c>
      <c r="F31" s="6" t="str">
        <f t="shared" si="1"/>
        <v>C</v>
      </c>
      <c r="G31" s="6" t="str">
        <f t="shared" si="1"/>
        <v>D</v>
      </c>
      <c r="H31" s="6" t="str">
        <f t="shared" si="1"/>
        <v>E</v>
      </c>
      <c r="I31" s="6" t="str">
        <f t="shared" si="1"/>
        <v>F</v>
      </c>
      <c r="J31" s="70"/>
      <c r="K31"/>
      <c r="L31"/>
      <c r="M31"/>
      <c r="N31"/>
    </row>
    <row r="32" spans="1:14" s="1" customFormat="1" ht="37.15" customHeight="1" x14ac:dyDescent="0.25">
      <c r="B32" s="34">
        <v>12</v>
      </c>
      <c r="C32" s="69" t="s">
        <v>97</v>
      </c>
      <c r="D32" s="58" t="s">
        <v>189</v>
      </c>
      <c r="E32" s="58" t="s">
        <v>189</v>
      </c>
      <c r="F32" s="58" t="str">
        <f>"= IFERROR("&amp;D$20&amp;$B32&amp;"-"&amp;E$20&amp;$B32&amp;","")"</f>
        <v>= IFERROR(A12-B12,")</v>
      </c>
      <c r="G32" s="59" t="str">
        <f t="shared" ref="G32:G34" si="2">"= IFERROR(("&amp;D$20&amp;$B32&amp;"-"&amp;E$20&amp;$B32&amp;")/"&amp;E$20&amp;$B32&amp;","")"</f>
        <v>= IFERROR((A12-B12)/B12,")</v>
      </c>
      <c r="H32" s="68"/>
      <c r="I32" s="77"/>
      <c r="J32" s="70"/>
      <c r="K32"/>
      <c r="L32"/>
      <c r="M32"/>
      <c r="N32"/>
    </row>
    <row r="33" spans="2:14" s="1" customFormat="1" ht="37.15" customHeight="1" x14ac:dyDescent="0.25">
      <c r="B33" s="34">
        <v>13</v>
      </c>
      <c r="C33" s="69" t="s">
        <v>98</v>
      </c>
      <c r="D33" s="58" t="s">
        <v>99</v>
      </c>
      <c r="E33" s="58" t="s">
        <v>99</v>
      </c>
      <c r="F33" s="58" t="str">
        <f>"= IFERROR("&amp;D$20&amp;$B33&amp;"-"&amp;E$20&amp;$B33&amp;","")"</f>
        <v>= IFERROR(A13-B13,")</v>
      </c>
      <c r="G33" s="59" t="str">
        <f t="shared" si="2"/>
        <v>= IFERROR((A13-B13)/B13,")</v>
      </c>
      <c r="H33" s="68"/>
      <c r="I33" s="77"/>
      <c r="J33" s="70"/>
      <c r="K33"/>
      <c r="L33"/>
      <c r="M33"/>
      <c r="N33"/>
    </row>
    <row r="34" spans="2:14" s="1" customFormat="1" ht="37.15" customHeight="1" x14ac:dyDescent="0.25">
      <c r="B34" s="34">
        <v>14</v>
      </c>
      <c r="C34" s="69" t="s">
        <v>100</v>
      </c>
      <c r="D34" s="58" t="s">
        <v>363</v>
      </c>
      <c r="E34" s="58" t="s">
        <v>364</v>
      </c>
      <c r="F34" s="58" t="str">
        <f>"= IFERROR("&amp;D$20&amp;$B34&amp;"-"&amp;E$20&amp;$B34&amp;","") %pts"</f>
        <v>= IFERROR(A14-B14,") %pts</v>
      </c>
      <c r="G34" s="59" t="str">
        <f t="shared" si="2"/>
        <v>= IFERROR((A14-B14)/B14,")</v>
      </c>
      <c r="H34" s="68"/>
      <c r="I34" s="77"/>
      <c r="J34" s="70"/>
      <c r="K34"/>
      <c r="L34"/>
      <c r="M34"/>
      <c r="N34"/>
    </row>
    <row r="35" spans="2:14" s="1" customFormat="1" ht="37.15" customHeight="1" x14ac:dyDescent="0.25">
      <c r="B35" s="70"/>
      <c r="C35" s="101" t="s">
        <v>190</v>
      </c>
      <c r="D35" s="102"/>
      <c r="E35" s="102"/>
      <c r="F35" s="102"/>
      <c r="G35" s="102"/>
      <c r="H35" s="102"/>
      <c r="I35" s="103"/>
      <c r="J35" s="70"/>
      <c r="K35"/>
      <c r="L35"/>
      <c r="M35"/>
      <c r="N35"/>
    </row>
    <row r="36" spans="2:14" s="1" customFormat="1" ht="37.15" customHeight="1" x14ac:dyDescent="0.25">
      <c r="B36" s="70"/>
      <c r="C36" s="70"/>
      <c r="D36" s="6" t="str">
        <f>D$20</f>
        <v>A</v>
      </c>
      <c r="E36" s="6" t="str">
        <f t="shared" ref="E36:I36" si="3">E$20</f>
        <v>B</v>
      </c>
      <c r="F36" s="6" t="str">
        <f t="shared" si="3"/>
        <v>C</v>
      </c>
      <c r="G36" s="6" t="str">
        <f t="shared" si="3"/>
        <v>D</v>
      </c>
      <c r="H36" s="6" t="str">
        <f t="shared" si="3"/>
        <v>E</v>
      </c>
      <c r="I36" s="6" t="str">
        <f t="shared" si="3"/>
        <v>F</v>
      </c>
      <c r="J36" s="70"/>
      <c r="K36"/>
      <c r="L36"/>
      <c r="M36"/>
      <c r="N36"/>
    </row>
    <row r="37" spans="2:14" s="1" customFormat="1" ht="37.15" customHeight="1" x14ac:dyDescent="0.25">
      <c r="B37" s="34">
        <v>15</v>
      </c>
      <c r="C37" s="71" t="s">
        <v>191</v>
      </c>
      <c r="D37" s="58" t="s">
        <v>365</v>
      </c>
      <c r="E37" s="58" t="s">
        <v>365</v>
      </c>
      <c r="F37" s="58" t="str">
        <f t="shared" ref="F37:F38" si="4">"= IFERROR("&amp;D$20&amp;$B37&amp;"-"&amp;E$20&amp;$B37&amp;","") %pts"</f>
        <v>= IFERROR(A15-B15,") %pts</v>
      </c>
      <c r="G37" s="59" t="str">
        <f t="shared" ref="G37:G38" si="5">"= IFERROR(("&amp;D$20&amp;$B37&amp;"-"&amp;E$20&amp;$B37&amp;")/"&amp;E$20&amp;$B37&amp;","")"</f>
        <v>= IFERROR((A15-B15)/B15,")</v>
      </c>
      <c r="H37" s="68"/>
      <c r="I37" s="77"/>
      <c r="J37" s="70"/>
      <c r="K37"/>
      <c r="L37"/>
      <c r="M37"/>
      <c r="N37"/>
    </row>
    <row r="38" spans="2:14" s="1" customFormat="1" ht="37.15" customHeight="1" x14ac:dyDescent="0.25">
      <c r="B38" s="34">
        <v>16</v>
      </c>
      <c r="C38" s="69" t="s">
        <v>192</v>
      </c>
      <c r="D38" s="58" t="s">
        <v>402</v>
      </c>
      <c r="E38" s="58" t="s">
        <v>402</v>
      </c>
      <c r="F38" s="58" t="str">
        <f t="shared" si="4"/>
        <v>= IFERROR(A16-B16,") %pts</v>
      </c>
      <c r="G38" s="59" t="str">
        <f t="shared" si="5"/>
        <v>= IFERROR((A16-B16)/B16,")</v>
      </c>
      <c r="H38" s="68"/>
      <c r="I38" s="77"/>
      <c r="J38" s="70"/>
      <c r="K38"/>
      <c r="L38"/>
      <c r="M38"/>
      <c r="N38"/>
    </row>
    <row r="39" spans="2:14" s="1" customFormat="1" ht="37.15" customHeight="1" x14ac:dyDescent="0.25">
      <c r="B39" s="70"/>
      <c r="C39" s="101" t="s">
        <v>193</v>
      </c>
      <c r="D39" s="102"/>
      <c r="E39" s="102"/>
      <c r="F39" s="102"/>
      <c r="G39" s="102"/>
      <c r="H39" s="102"/>
      <c r="I39" s="103"/>
      <c r="J39" s="70"/>
      <c r="K39"/>
      <c r="L39"/>
      <c r="M39"/>
      <c r="N39"/>
    </row>
    <row r="40" spans="2:14" s="1" customFormat="1" ht="37.15" customHeight="1" x14ac:dyDescent="0.25">
      <c r="B40" s="70"/>
      <c r="C40" s="32"/>
      <c r="D40" s="6" t="str">
        <f>D$20</f>
        <v>A</v>
      </c>
      <c r="E40" s="6" t="str">
        <f t="shared" ref="E40:I40" si="6">E$20</f>
        <v>B</v>
      </c>
      <c r="F40" s="6" t="str">
        <f t="shared" si="6"/>
        <v>C</v>
      </c>
      <c r="G40" s="6" t="str">
        <f t="shared" si="6"/>
        <v>D</v>
      </c>
      <c r="H40" s="6" t="str">
        <f t="shared" si="6"/>
        <v>E</v>
      </c>
      <c r="I40" s="6" t="str">
        <f t="shared" si="6"/>
        <v>F</v>
      </c>
      <c r="J40" s="70"/>
      <c r="K40"/>
      <c r="L40"/>
      <c r="M40"/>
      <c r="N40"/>
    </row>
    <row r="41" spans="2:14" s="1" customFormat="1" ht="37.15" customHeight="1" x14ac:dyDescent="0.25">
      <c r="B41" s="34">
        <v>17</v>
      </c>
      <c r="C41" s="69" t="s">
        <v>414</v>
      </c>
      <c r="D41" s="58" t="s">
        <v>366</v>
      </c>
      <c r="E41" s="58" t="s">
        <v>366</v>
      </c>
      <c r="F41" s="58" t="str">
        <f>"= IFERROR("&amp;D$20&amp;$B41&amp;"-"&amp;E$20&amp;$B41&amp;","")"</f>
        <v>= IFERROR(A17-B17,")</v>
      </c>
      <c r="G41" s="59" t="str">
        <f t="shared" ref="G41:G49" si="7">"= IFERROR(("&amp;D$20&amp;$B41&amp;"-"&amp;E$20&amp;$B41&amp;")/"&amp;E$20&amp;$B41&amp;","")"</f>
        <v>= IFERROR((A17-B17)/B17,")</v>
      </c>
      <c r="H41" s="68"/>
      <c r="I41" s="77"/>
      <c r="J41" s="70"/>
      <c r="K41"/>
      <c r="L41"/>
      <c r="M41"/>
      <c r="N41"/>
    </row>
    <row r="42" spans="2:14" s="1" customFormat="1" ht="37.15" customHeight="1" x14ac:dyDescent="0.25">
      <c r="B42" s="34">
        <v>18</v>
      </c>
      <c r="C42" s="82" t="s">
        <v>418</v>
      </c>
      <c r="D42" s="58" t="s">
        <v>80</v>
      </c>
      <c r="E42" s="58" t="s">
        <v>80</v>
      </c>
      <c r="F42" s="58" t="str">
        <f>"= IFERROR("&amp;D$20&amp;$B42&amp;"-"&amp;E$20&amp;$B42&amp;","")"</f>
        <v>= IFERROR(A18-B18,")</v>
      </c>
      <c r="G42" s="59" t="str">
        <f t="shared" si="7"/>
        <v>= IFERROR((A18-B18)/B18,")</v>
      </c>
      <c r="H42" s="68"/>
      <c r="I42" s="77"/>
      <c r="J42" s="70"/>
      <c r="K42"/>
      <c r="L42"/>
      <c r="M42"/>
      <c r="N42"/>
    </row>
    <row r="43" spans="2:14" s="1" customFormat="1" ht="37.15" customHeight="1" x14ac:dyDescent="0.25">
      <c r="B43" s="34">
        <v>19</v>
      </c>
      <c r="C43" s="69" t="s">
        <v>101</v>
      </c>
      <c r="D43" s="58" t="s">
        <v>102</v>
      </c>
      <c r="E43" s="58" t="s">
        <v>102</v>
      </c>
      <c r="F43" s="58" t="str">
        <f>"= IFERROR("&amp;D$20&amp;$B43&amp;"-"&amp;E$20&amp;$B43&amp;","")"</f>
        <v>= IFERROR(A19-B19,")</v>
      </c>
      <c r="G43" s="59" t="str">
        <f t="shared" si="7"/>
        <v>= IFERROR((A19-B19)/B19,")</v>
      </c>
      <c r="H43" s="68"/>
      <c r="I43" s="77"/>
      <c r="J43" s="70"/>
      <c r="K43"/>
      <c r="L43"/>
      <c r="M43"/>
      <c r="N43"/>
    </row>
    <row r="44" spans="2:14" s="1" customFormat="1" ht="37.15" customHeight="1" x14ac:dyDescent="0.25">
      <c r="B44" s="34">
        <v>20</v>
      </c>
      <c r="C44" s="7" t="s">
        <v>79</v>
      </c>
      <c r="D44" s="58" t="s">
        <v>81</v>
      </c>
      <c r="E44" s="58" t="s">
        <v>81</v>
      </c>
      <c r="F44" s="58" t="str">
        <f>"= IFERROR("&amp;D$20&amp;$B44&amp;"-"&amp;E$20&amp;$B44&amp;","")"</f>
        <v>= IFERROR(A20-B20,")</v>
      </c>
      <c r="G44" s="59" t="str">
        <f t="shared" si="7"/>
        <v>= IFERROR((A20-B20)/B20,")</v>
      </c>
      <c r="H44" s="68"/>
      <c r="I44" s="77"/>
      <c r="J44" s="70"/>
      <c r="K44"/>
      <c r="L44"/>
      <c r="M44"/>
      <c r="N44"/>
    </row>
    <row r="45" spans="2:14" s="1" customFormat="1" ht="37.15" customHeight="1" x14ac:dyDescent="0.25">
      <c r="B45" s="34">
        <v>21</v>
      </c>
      <c r="C45" s="7" t="s">
        <v>82</v>
      </c>
      <c r="D45" s="58" t="s">
        <v>83</v>
      </c>
      <c r="E45" s="58" t="s">
        <v>83</v>
      </c>
      <c r="F45" s="58" t="str">
        <f>"= IFERROR("&amp;D$20&amp;$B45&amp;"-"&amp;E$20&amp;$B45&amp;","")"</f>
        <v>= IFERROR(A21-B21,")</v>
      </c>
      <c r="G45" s="59" t="str">
        <f t="shared" si="7"/>
        <v>= IFERROR((A21-B21)/B21,")</v>
      </c>
      <c r="H45" s="68"/>
      <c r="I45" s="77"/>
      <c r="J45" s="70"/>
      <c r="K45"/>
      <c r="L45"/>
      <c r="M45"/>
      <c r="N45"/>
    </row>
    <row r="46" spans="2:14" s="1" customFormat="1" ht="37.15" customHeight="1" x14ac:dyDescent="0.25">
      <c r="B46" s="34">
        <v>22</v>
      </c>
      <c r="C46" s="69" t="s">
        <v>94</v>
      </c>
      <c r="D46" s="58" t="s">
        <v>367</v>
      </c>
      <c r="E46" s="58" t="s">
        <v>368</v>
      </c>
      <c r="F46" s="58" t="str">
        <f>"= IFERROR("&amp;D$20&amp;$B46&amp;"-"&amp;E$20&amp;$B46&amp;","") %pts"</f>
        <v>= IFERROR(A22-B22,") %pts</v>
      </c>
      <c r="G46" s="59" t="str">
        <f t="shared" si="7"/>
        <v>= IFERROR((A22-B22)/B22,")</v>
      </c>
      <c r="H46" s="68"/>
      <c r="I46" s="77"/>
      <c r="J46" s="70"/>
      <c r="K46"/>
      <c r="L46"/>
      <c r="M46"/>
      <c r="N46"/>
    </row>
    <row r="47" spans="2:14" s="1" customFormat="1" ht="37.15" customHeight="1" x14ac:dyDescent="0.25">
      <c r="B47" s="34">
        <v>23</v>
      </c>
      <c r="C47" s="72" t="s">
        <v>103</v>
      </c>
      <c r="D47" s="58" t="s">
        <v>369</v>
      </c>
      <c r="E47" s="58" t="s">
        <v>370</v>
      </c>
      <c r="F47" s="58" t="str">
        <f>"= IFERROR("&amp;D$20&amp;$B47&amp;"-"&amp;E$20&amp;$B47&amp;","") %pts"</f>
        <v>= IFERROR(A23-B23,") %pts</v>
      </c>
      <c r="G47" s="59" t="str">
        <f t="shared" si="7"/>
        <v>= IFERROR((A23-B23)/B23,")</v>
      </c>
      <c r="H47" s="68"/>
      <c r="I47" s="77"/>
      <c r="J47" s="70"/>
      <c r="K47"/>
      <c r="L47"/>
      <c r="M47"/>
      <c r="N47"/>
    </row>
    <row r="48" spans="2:14" s="1" customFormat="1" ht="37.15" customHeight="1" x14ac:dyDescent="0.25">
      <c r="B48" s="34">
        <v>24</v>
      </c>
      <c r="C48" s="69" t="s">
        <v>104</v>
      </c>
      <c r="D48" s="58" t="s">
        <v>371</v>
      </c>
      <c r="E48" s="58" t="s">
        <v>372</v>
      </c>
      <c r="F48" s="58" t="str">
        <f>"= IFERROR("&amp;D$20&amp;$B48&amp;"-"&amp;E$20&amp;$B48&amp;","") %pts"</f>
        <v>= IFERROR(A24-B24,") %pts</v>
      </c>
      <c r="G48" s="59" t="str">
        <f t="shared" si="7"/>
        <v>= IFERROR((A24-B24)/B24,")</v>
      </c>
      <c r="H48" s="68"/>
      <c r="I48" s="77"/>
      <c r="J48" s="70"/>
      <c r="K48"/>
      <c r="L48"/>
      <c r="M48"/>
      <c r="N48"/>
    </row>
    <row r="49" spans="1:14" s="1" customFormat="1" ht="37.15" customHeight="1" x14ac:dyDescent="0.25">
      <c r="B49" s="34">
        <v>25</v>
      </c>
      <c r="C49" s="78" t="s">
        <v>194</v>
      </c>
      <c r="D49" s="58" t="s">
        <v>373</v>
      </c>
      <c r="E49" s="58" t="s">
        <v>374</v>
      </c>
      <c r="F49" s="58" t="str">
        <f>"= IFERROR("&amp;D$20&amp;$B49&amp;"-"&amp;E$20&amp;$B49&amp;","") %pts"</f>
        <v>= IFERROR(A25-B25,") %pts</v>
      </c>
      <c r="G49" s="59" t="str">
        <f t="shared" si="7"/>
        <v>= IFERROR((A25-B25)/B25,")</v>
      </c>
      <c r="H49" s="68"/>
      <c r="I49" s="77"/>
      <c r="J49" s="70"/>
      <c r="K49"/>
      <c r="L49"/>
      <c r="M49"/>
      <c r="N49"/>
    </row>
    <row r="50" spans="1:14" s="1" customFormat="1" ht="37.15" customHeight="1" x14ac:dyDescent="0.25">
      <c r="A50" s="70"/>
      <c r="B50" s="70"/>
      <c r="C50" s="101" t="s">
        <v>195</v>
      </c>
      <c r="D50" s="102"/>
      <c r="E50" s="102"/>
      <c r="F50" s="102"/>
      <c r="G50" s="102"/>
      <c r="H50" s="102"/>
      <c r="I50" s="103"/>
      <c r="J50" s="70"/>
      <c r="K50"/>
      <c r="L50"/>
      <c r="M50"/>
      <c r="N50"/>
    </row>
    <row r="51" spans="1:14" s="1" customFormat="1" ht="37.15" customHeight="1" x14ac:dyDescent="0.25">
      <c r="A51" s="70"/>
      <c r="B51" s="70"/>
      <c r="C51" s="70"/>
      <c r="D51" s="6" t="str">
        <f>D$20</f>
        <v>A</v>
      </c>
      <c r="E51" s="6" t="str">
        <f t="shared" ref="E51:I51" si="8">E$20</f>
        <v>B</v>
      </c>
      <c r="F51" s="6" t="str">
        <f t="shared" si="8"/>
        <v>C</v>
      </c>
      <c r="G51" s="6" t="str">
        <f t="shared" si="8"/>
        <v>D</v>
      </c>
      <c r="H51" s="6" t="str">
        <f t="shared" si="8"/>
        <v>E</v>
      </c>
      <c r="I51" s="6" t="str">
        <f t="shared" si="8"/>
        <v>F</v>
      </c>
      <c r="J51" s="70"/>
      <c r="K51"/>
      <c r="L51"/>
      <c r="M51"/>
      <c r="N51"/>
    </row>
    <row r="52" spans="1:14" s="1" customFormat="1" ht="37.15" customHeight="1" x14ac:dyDescent="0.25">
      <c r="A52" s="70"/>
      <c r="B52" s="34">
        <v>26</v>
      </c>
      <c r="C52" s="69" t="s">
        <v>415</v>
      </c>
      <c r="D52" s="58" t="s">
        <v>375</v>
      </c>
      <c r="E52" s="58" t="s">
        <v>375</v>
      </c>
      <c r="F52" s="58" t="str">
        <f>"= IFERROR("&amp;D$20&amp;$B52&amp;"-"&amp;E$20&amp;$B52&amp;","")"</f>
        <v>= IFERROR(A26-B26,")</v>
      </c>
      <c r="G52" s="59" t="str">
        <f t="shared" ref="G52:G60" si="9">"= IFERROR(("&amp;D$20&amp;$B52&amp;"-"&amp;E$20&amp;$B52&amp;")/"&amp;E$20&amp;$B52&amp;","")"</f>
        <v>= IFERROR((A26-B26)/B26,")</v>
      </c>
      <c r="H52" s="68"/>
      <c r="I52" s="77"/>
      <c r="J52" s="70"/>
      <c r="K52"/>
      <c r="L52"/>
      <c r="M52"/>
      <c r="N52"/>
    </row>
    <row r="53" spans="1:14" s="1" customFormat="1" ht="37.15" customHeight="1" x14ac:dyDescent="0.25">
      <c r="A53" s="70"/>
      <c r="B53" s="34">
        <v>27</v>
      </c>
      <c r="C53" s="82" t="s">
        <v>418</v>
      </c>
      <c r="D53" s="58" t="s">
        <v>84</v>
      </c>
      <c r="E53" s="58" t="s">
        <v>84</v>
      </c>
      <c r="F53" s="58" t="str">
        <f>"= IFERROR("&amp;D$20&amp;$B53&amp;"-"&amp;E$20&amp;$B53&amp;","")"</f>
        <v>= IFERROR(A27-B27,")</v>
      </c>
      <c r="G53" s="59" t="str">
        <f t="shared" si="9"/>
        <v>= IFERROR((A27-B27)/B27,")</v>
      </c>
      <c r="H53" s="68"/>
      <c r="I53" s="77"/>
      <c r="J53" s="70"/>
      <c r="K53"/>
      <c r="L53"/>
      <c r="M53"/>
      <c r="N53"/>
    </row>
    <row r="54" spans="1:14" s="1" customFormat="1" ht="37.15" customHeight="1" x14ac:dyDescent="0.25">
      <c r="A54" s="70"/>
      <c r="B54" s="34">
        <v>28</v>
      </c>
      <c r="C54" s="69" t="s">
        <v>101</v>
      </c>
      <c r="D54" s="58" t="s">
        <v>105</v>
      </c>
      <c r="E54" s="58" t="s">
        <v>105</v>
      </c>
      <c r="F54" s="58" t="str">
        <f>"= IFERROR("&amp;D$20&amp;$B54&amp;"-"&amp;E$20&amp;$B54&amp;","")"</f>
        <v>= IFERROR(A28-B28,")</v>
      </c>
      <c r="G54" s="59" t="str">
        <f t="shared" si="9"/>
        <v>= IFERROR((A28-B28)/B28,")</v>
      </c>
      <c r="H54" s="68"/>
      <c r="I54" s="77"/>
      <c r="J54" s="70"/>
      <c r="K54"/>
      <c r="L54"/>
      <c r="M54"/>
      <c r="N54"/>
    </row>
    <row r="55" spans="1:14" s="1" customFormat="1" ht="37.15" customHeight="1" x14ac:dyDescent="0.25">
      <c r="A55" s="70"/>
      <c r="B55" s="34">
        <v>29</v>
      </c>
      <c r="C55" s="7" t="s">
        <v>79</v>
      </c>
      <c r="D55" s="58" t="s">
        <v>85</v>
      </c>
      <c r="E55" s="58" t="s">
        <v>85</v>
      </c>
      <c r="F55" s="58" t="str">
        <f>"= IFERROR("&amp;D$20&amp;$B55&amp;"-"&amp;E$20&amp;$B55&amp;","")"</f>
        <v>= IFERROR(A29-B29,")</v>
      </c>
      <c r="G55" s="59" t="str">
        <f t="shared" si="9"/>
        <v>= IFERROR((A29-B29)/B29,")</v>
      </c>
      <c r="H55" s="68"/>
      <c r="I55" s="77"/>
      <c r="J55" s="70"/>
      <c r="K55"/>
      <c r="L55"/>
      <c r="M55"/>
      <c r="N55"/>
    </row>
    <row r="56" spans="1:14" s="1" customFormat="1" ht="37.15" customHeight="1" x14ac:dyDescent="0.25">
      <c r="A56" s="70"/>
      <c r="B56" s="34">
        <v>30</v>
      </c>
      <c r="C56" s="7" t="s">
        <v>82</v>
      </c>
      <c r="D56" s="58" t="s">
        <v>86</v>
      </c>
      <c r="E56" s="58" t="s">
        <v>86</v>
      </c>
      <c r="F56" s="58" t="str">
        <f>"= IFERROR("&amp;D$20&amp;$B56&amp;"-"&amp;E$20&amp;$B56&amp;","")"</f>
        <v>= IFERROR(A30-B30,")</v>
      </c>
      <c r="G56" s="59" t="str">
        <f t="shared" si="9"/>
        <v>= IFERROR((A30-B30)/B30,")</v>
      </c>
      <c r="H56" s="68"/>
      <c r="I56" s="77"/>
      <c r="J56" s="70"/>
      <c r="K56"/>
      <c r="L56"/>
      <c r="M56"/>
      <c r="N56"/>
    </row>
    <row r="57" spans="1:14" s="1" customFormat="1" ht="37.15" customHeight="1" x14ac:dyDescent="0.25">
      <c r="A57" s="70"/>
      <c r="B57" s="34">
        <v>31</v>
      </c>
      <c r="C57" s="69" t="s">
        <v>94</v>
      </c>
      <c r="D57" s="58" t="s">
        <v>376</v>
      </c>
      <c r="E57" s="58" t="s">
        <v>377</v>
      </c>
      <c r="F57" s="58" t="str">
        <f>"= IFERROR("&amp;D$20&amp;$B57&amp;"-"&amp;E$20&amp;$B57&amp;","") %pts"</f>
        <v>= IFERROR(A31-B31,") %pts</v>
      </c>
      <c r="G57" s="59" t="str">
        <f t="shared" si="9"/>
        <v>= IFERROR((A31-B31)/B31,")</v>
      </c>
      <c r="H57" s="68"/>
      <c r="I57" s="77"/>
      <c r="J57" s="70"/>
      <c r="K57"/>
      <c r="L57"/>
      <c r="M57"/>
      <c r="N57"/>
    </row>
    <row r="58" spans="1:14" s="1" customFormat="1" ht="37.15" customHeight="1" x14ac:dyDescent="0.25">
      <c r="A58" s="70"/>
      <c r="B58" s="34">
        <v>32</v>
      </c>
      <c r="C58" s="72" t="s">
        <v>103</v>
      </c>
      <c r="D58" s="58" t="s">
        <v>378</v>
      </c>
      <c r="E58" s="58" t="s">
        <v>379</v>
      </c>
      <c r="F58" s="58" t="str">
        <f>"= IFERROR("&amp;D$20&amp;$B58&amp;"-"&amp;E$20&amp;$B58&amp;","") %pts"</f>
        <v>= IFERROR(A32-B32,") %pts</v>
      </c>
      <c r="G58" s="59" t="str">
        <f t="shared" si="9"/>
        <v>= IFERROR((A32-B32)/B32,")</v>
      </c>
      <c r="H58" s="68"/>
      <c r="I58" s="77"/>
      <c r="J58" s="70"/>
      <c r="K58"/>
      <c r="L58"/>
      <c r="M58"/>
      <c r="N58"/>
    </row>
    <row r="59" spans="1:14" s="1" customFormat="1" ht="37.15" customHeight="1" x14ac:dyDescent="0.25">
      <c r="A59" s="70"/>
      <c r="B59" s="34">
        <v>33</v>
      </c>
      <c r="C59" s="69" t="s">
        <v>104</v>
      </c>
      <c r="D59" s="58" t="s">
        <v>380</v>
      </c>
      <c r="E59" s="58" t="s">
        <v>381</v>
      </c>
      <c r="F59" s="58" t="str">
        <f>"= IFERROR("&amp;D$20&amp;$B59&amp;"-"&amp;E$20&amp;$B59&amp;","") %pts"</f>
        <v>= IFERROR(A33-B33,") %pts</v>
      </c>
      <c r="G59" s="59" t="str">
        <f t="shared" si="9"/>
        <v>= IFERROR((A33-B33)/B33,")</v>
      </c>
      <c r="H59" s="68"/>
      <c r="I59" s="77"/>
      <c r="J59" s="70"/>
      <c r="K59"/>
      <c r="L59"/>
      <c r="M59"/>
      <c r="N59"/>
    </row>
    <row r="60" spans="1:14" s="1" customFormat="1" ht="37.15" customHeight="1" x14ac:dyDescent="0.25">
      <c r="A60" s="70"/>
      <c r="B60" s="34">
        <v>34</v>
      </c>
      <c r="C60" s="78" t="s">
        <v>196</v>
      </c>
      <c r="D60" s="58" t="s">
        <v>382</v>
      </c>
      <c r="E60" s="58" t="s">
        <v>383</v>
      </c>
      <c r="F60" s="58" t="str">
        <f>"= IFERROR("&amp;D$20&amp;$B60&amp;"-"&amp;E$20&amp;$B60&amp;","") %pts"</f>
        <v>= IFERROR(A34-B34,") %pts</v>
      </c>
      <c r="G60" s="59" t="str">
        <f t="shared" si="9"/>
        <v>= IFERROR((A34-B34)/B34,")</v>
      </c>
      <c r="H60" s="68"/>
      <c r="I60" s="77"/>
      <c r="J60" s="70"/>
      <c r="K60"/>
      <c r="L60"/>
      <c r="M60"/>
      <c r="N60"/>
    </row>
    <row r="61" spans="1:14" s="1" customFormat="1" ht="37.15" customHeight="1" x14ac:dyDescent="0.25">
      <c r="A61" s="70"/>
      <c r="B61" s="70"/>
      <c r="C61" s="101" t="s">
        <v>197</v>
      </c>
      <c r="D61" s="102"/>
      <c r="E61" s="102"/>
      <c r="F61" s="102"/>
      <c r="G61" s="102"/>
      <c r="H61" s="102"/>
      <c r="I61" s="103"/>
      <c r="J61" s="70"/>
      <c r="K61"/>
      <c r="L61"/>
      <c r="M61"/>
      <c r="N61"/>
    </row>
    <row r="62" spans="1:14" s="1" customFormat="1" ht="37.15" customHeight="1" x14ac:dyDescent="0.25">
      <c r="A62" s="70"/>
      <c r="B62" s="70"/>
      <c r="D62" s="6" t="str">
        <f>D$20</f>
        <v>A</v>
      </c>
      <c r="E62" s="6" t="str">
        <f t="shared" ref="E62:I62" si="10">E$20</f>
        <v>B</v>
      </c>
      <c r="F62" s="6" t="str">
        <f t="shared" si="10"/>
        <v>C</v>
      </c>
      <c r="G62" s="6" t="str">
        <f t="shared" si="10"/>
        <v>D</v>
      </c>
      <c r="H62" s="6" t="str">
        <f t="shared" si="10"/>
        <v>E</v>
      </c>
      <c r="I62" s="6" t="str">
        <f t="shared" si="10"/>
        <v>F</v>
      </c>
      <c r="J62" s="70"/>
      <c r="K62"/>
      <c r="L62"/>
      <c r="M62"/>
      <c r="N62"/>
    </row>
    <row r="63" spans="1:14" s="1" customFormat="1" ht="37.15" customHeight="1" x14ac:dyDescent="0.25">
      <c r="A63" s="70"/>
      <c r="B63" s="34">
        <v>35</v>
      </c>
      <c r="C63" s="69" t="s">
        <v>416</v>
      </c>
      <c r="D63" s="58" t="s">
        <v>106</v>
      </c>
      <c r="E63" s="58" t="s">
        <v>106</v>
      </c>
      <c r="F63" s="58" t="str">
        <f>"= IFERROR("&amp;D$20&amp;$B63&amp;"-"&amp;E$20&amp;$B63&amp;","")"</f>
        <v>= IFERROR(A35-B35,")</v>
      </c>
      <c r="G63" s="59" t="str">
        <f t="shared" ref="G63:G67" si="11">"= IFERROR(("&amp;D$20&amp;$B63&amp;"-"&amp;E$20&amp;$B63&amp;")/"&amp;E$20&amp;$B63&amp;","")"</f>
        <v>= IFERROR((A35-B35)/B35,")</v>
      </c>
      <c r="H63" s="68"/>
      <c r="I63" s="77"/>
      <c r="J63" s="70"/>
      <c r="K63"/>
      <c r="L63"/>
      <c r="M63"/>
      <c r="N63"/>
    </row>
    <row r="64" spans="1:14" s="1" customFormat="1" ht="37.15" customHeight="1" x14ac:dyDescent="0.25">
      <c r="A64" s="70"/>
      <c r="B64" s="34">
        <v>36</v>
      </c>
      <c r="C64" s="7" t="s">
        <v>198</v>
      </c>
      <c r="D64" s="58" t="s">
        <v>51</v>
      </c>
      <c r="E64" s="58" t="s">
        <v>51</v>
      </c>
      <c r="F64" s="58" t="str">
        <f>"= IFERROR("&amp;D$20&amp;$B64&amp;"-"&amp;E$20&amp;$B64&amp;","")"</f>
        <v>= IFERROR(A36-B36,")</v>
      </c>
      <c r="G64" s="59" t="str">
        <f t="shared" si="11"/>
        <v>= IFERROR((A36-B36)/B36,")</v>
      </c>
      <c r="H64" s="68"/>
      <c r="I64" s="77"/>
      <c r="J64" s="70"/>
      <c r="K64"/>
      <c r="L64"/>
      <c r="M64"/>
      <c r="N64"/>
    </row>
    <row r="65" spans="1:14" s="1" customFormat="1" ht="37.15" customHeight="1" x14ac:dyDescent="0.25">
      <c r="A65" s="70"/>
      <c r="B65" s="34">
        <v>37</v>
      </c>
      <c r="C65" s="7" t="s">
        <v>199</v>
      </c>
      <c r="D65" s="58" t="s">
        <v>384</v>
      </c>
      <c r="E65" s="58" t="s">
        <v>384</v>
      </c>
      <c r="F65" s="58" t="str">
        <f>"= IFERROR("&amp;D$20&amp;$B65&amp;"-"&amp;E$20&amp;$B65&amp;","")"</f>
        <v>= IFERROR(A37-B37,")</v>
      </c>
      <c r="G65" s="59" t="str">
        <f t="shared" si="11"/>
        <v>= IFERROR((A37-B37)/B37,")</v>
      </c>
      <c r="H65" s="68"/>
      <c r="I65" s="77"/>
      <c r="J65" s="76"/>
      <c r="K65"/>
      <c r="L65"/>
      <c r="M65"/>
      <c r="N65"/>
    </row>
    <row r="66" spans="1:14" s="1" customFormat="1" ht="37.15" customHeight="1" x14ac:dyDescent="0.25">
      <c r="A66" s="70"/>
      <c r="B66" s="34">
        <v>38</v>
      </c>
      <c r="C66" s="69" t="s">
        <v>107</v>
      </c>
      <c r="D66" s="58" t="s">
        <v>385</v>
      </c>
      <c r="E66" s="58" t="s">
        <v>386</v>
      </c>
      <c r="F66" s="58" t="str">
        <f>"= IFERROR("&amp;D$20&amp;$B66&amp;"-"&amp;E$20&amp;$B66&amp;","") %pts"</f>
        <v>= IFERROR(A38-B38,") %pts</v>
      </c>
      <c r="G66" s="59" t="str">
        <f t="shared" si="11"/>
        <v>= IFERROR((A38-B38)/B38,")</v>
      </c>
      <c r="H66" s="68"/>
      <c r="I66" s="77"/>
      <c r="J66" s="70"/>
      <c r="K66"/>
      <c r="L66"/>
      <c r="M66"/>
      <c r="N66"/>
    </row>
    <row r="67" spans="1:14" s="1" customFormat="1" ht="37.15" customHeight="1" x14ac:dyDescent="0.25">
      <c r="A67" s="70"/>
      <c r="B67" s="34">
        <v>39</v>
      </c>
      <c r="C67" s="78" t="s">
        <v>200</v>
      </c>
      <c r="D67" s="58" t="s">
        <v>395</v>
      </c>
      <c r="E67" s="58" t="s">
        <v>387</v>
      </c>
      <c r="F67" s="58" t="str">
        <f>"= IFERROR("&amp;D$20&amp;$B67&amp;"-"&amp;E$20&amp;$B67&amp;","") %pts"</f>
        <v>= IFERROR(A39-B39,") %pts</v>
      </c>
      <c r="G67" s="59" t="str">
        <f t="shared" si="11"/>
        <v>= IFERROR((A39-B39)/B39,")</v>
      </c>
      <c r="H67" s="68"/>
      <c r="I67" s="77"/>
      <c r="J67" s="70"/>
      <c r="K67"/>
      <c r="L67"/>
      <c r="M67"/>
      <c r="N67"/>
    </row>
    <row r="68" spans="1:14" s="1" customFormat="1" ht="37.15" customHeight="1" x14ac:dyDescent="0.25">
      <c r="A68" s="70"/>
      <c r="B68" s="70"/>
      <c r="C68" s="101" t="s">
        <v>201</v>
      </c>
      <c r="D68" s="102"/>
      <c r="E68" s="102"/>
      <c r="F68" s="102"/>
      <c r="G68" s="102"/>
      <c r="H68" s="102"/>
      <c r="I68" s="103"/>
      <c r="J68" s="70"/>
      <c r="K68"/>
      <c r="L68"/>
      <c r="M68"/>
      <c r="N68"/>
    </row>
    <row r="69" spans="1:14" s="1" customFormat="1" ht="37.15" customHeight="1" x14ac:dyDescent="0.25">
      <c r="A69" s="70"/>
      <c r="B69" s="70"/>
      <c r="C69" s="70"/>
      <c r="D69" s="6" t="str">
        <f>D$20</f>
        <v>A</v>
      </c>
      <c r="E69" s="6" t="str">
        <f t="shared" ref="E69:I69" si="12">E$20</f>
        <v>B</v>
      </c>
      <c r="F69" s="6" t="str">
        <f t="shared" si="12"/>
        <v>C</v>
      </c>
      <c r="G69" s="6" t="str">
        <f t="shared" si="12"/>
        <v>D</v>
      </c>
      <c r="H69" s="6" t="str">
        <f t="shared" si="12"/>
        <v>E</v>
      </c>
      <c r="I69" s="6" t="str">
        <f t="shared" si="12"/>
        <v>F</v>
      </c>
      <c r="J69" s="70"/>
      <c r="K69"/>
      <c r="L69"/>
      <c r="M69"/>
      <c r="N69"/>
    </row>
    <row r="70" spans="1:14" s="1" customFormat="1" ht="37.15" customHeight="1" x14ac:dyDescent="0.25">
      <c r="A70" s="70"/>
      <c r="B70" s="34">
        <v>40</v>
      </c>
      <c r="C70" s="7" t="s">
        <v>417</v>
      </c>
      <c r="D70" s="58" t="s">
        <v>108</v>
      </c>
      <c r="E70" s="58" t="s">
        <v>108</v>
      </c>
      <c r="F70" s="58" t="str">
        <f>"= IFERROR("&amp;D$20&amp;$B70&amp;"-"&amp;E$20&amp;$B70&amp;","")"</f>
        <v>= IFERROR(A40-B40,")</v>
      </c>
      <c r="G70" s="59" t="str">
        <f t="shared" ref="G70:G78" si="13">"= IFERROR(("&amp;D$20&amp;$B70&amp;"-"&amp;E$20&amp;$B70&amp;")/"&amp;E$20&amp;$B70&amp;","")"</f>
        <v>= IFERROR((A40-B40)/B40,")</v>
      </c>
      <c r="H70" s="68"/>
      <c r="I70" s="77"/>
      <c r="J70" s="76"/>
      <c r="K70"/>
      <c r="L70"/>
      <c r="M70"/>
      <c r="N70"/>
    </row>
    <row r="71" spans="1:14" s="1" customFormat="1" ht="37.15" customHeight="1" x14ac:dyDescent="0.25">
      <c r="A71" s="70"/>
      <c r="B71" s="34">
        <v>41</v>
      </c>
      <c r="C71" s="7" t="s">
        <v>25</v>
      </c>
      <c r="D71" s="58" t="s">
        <v>87</v>
      </c>
      <c r="E71" s="58" t="s">
        <v>87</v>
      </c>
      <c r="F71" s="58" t="str">
        <f>"= IFERROR("&amp;D$20&amp;$B71&amp;"-"&amp;E$20&amp;$B71&amp;","")"</f>
        <v>= IFERROR(A41-B41,")</v>
      </c>
      <c r="G71" s="59" t="str">
        <f t="shared" si="13"/>
        <v>= IFERROR((A41-B41)/B41,")</v>
      </c>
      <c r="H71" s="68"/>
      <c r="I71" s="77"/>
      <c r="J71" s="70"/>
      <c r="K71"/>
      <c r="L71"/>
      <c r="M71"/>
      <c r="N71"/>
    </row>
    <row r="72" spans="1:14" s="1" customFormat="1" ht="37.15" customHeight="1" x14ac:dyDescent="0.25">
      <c r="A72" s="70"/>
      <c r="B72" s="34">
        <v>42</v>
      </c>
      <c r="C72" s="69" t="s">
        <v>101</v>
      </c>
      <c r="D72" s="58" t="s">
        <v>109</v>
      </c>
      <c r="E72" s="58" t="s">
        <v>109</v>
      </c>
      <c r="F72" s="58" t="str">
        <f>"= IFERROR("&amp;D$20&amp;$B72&amp;"-"&amp;E$20&amp;$B72&amp;","")"</f>
        <v>= IFERROR(A42-B42,")</v>
      </c>
      <c r="G72" s="59" t="str">
        <f t="shared" si="13"/>
        <v>= IFERROR((A42-B42)/B42,")</v>
      </c>
      <c r="H72" s="68"/>
      <c r="I72" s="77"/>
      <c r="J72" s="70"/>
      <c r="K72"/>
      <c r="L72"/>
      <c r="M72"/>
      <c r="N72"/>
    </row>
    <row r="73" spans="1:14" s="1" customFormat="1" ht="37.15" customHeight="1" x14ac:dyDescent="0.25">
      <c r="A73" s="70"/>
      <c r="B73" s="34">
        <v>43</v>
      </c>
      <c r="C73" s="7" t="s">
        <v>79</v>
      </c>
      <c r="D73" s="58" t="s">
        <v>88</v>
      </c>
      <c r="E73" s="58" t="s">
        <v>88</v>
      </c>
      <c r="F73" s="58" t="str">
        <f>"= IFERROR("&amp;D$20&amp;$B73&amp;"-"&amp;E$20&amp;$B73&amp;","")"</f>
        <v>= IFERROR(A43-B43,")</v>
      </c>
      <c r="G73" s="59" t="str">
        <f t="shared" si="13"/>
        <v>= IFERROR((A43-B43)/B43,")</v>
      </c>
      <c r="H73" s="68"/>
      <c r="I73" s="77"/>
      <c r="J73" s="70"/>
      <c r="K73"/>
      <c r="L73"/>
      <c r="M73"/>
      <c r="N73"/>
    </row>
    <row r="74" spans="1:14" s="1" customFormat="1" ht="37.15" customHeight="1" x14ac:dyDescent="0.25">
      <c r="A74" s="70"/>
      <c r="B74" s="34">
        <v>44</v>
      </c>
      <c r="C74" s="7" t="s">
        <v>82</v>
      </c>
      <c r="D74" s="58" t="s">
        <v>401</v>
      </c>
      <c r="E74" s="58" t="s">
        <v>401</v>
      </c>
      <c r="F74" s="58" t="str">
        <f>"= IFERROR("&amp;D$20&amp;$B74&amp;"-"&amp;E$20&amp;$B74&amp;","")"</f>
        <v>= IFERROR(A44-B44,")</v>
      </c>
      <c r="G74" s="59" t="str">
        <f t="shared" si="13"/>
        <v>= IFERROR((A44-B44)/B44,")</v>
      </c>
      <c r="H74" s="68"/>
      <c r="I74" s="77"/>
      <c r="J74" s="70"/>
      <c r="K74"/>
      <c r="L74"/>
      <c r="M74"/>
      <c r="N74"/>
    </row>
    <row r="75" spans="1:14" s="1" customFormat="1" ht="37.15" customHeight="1" x14ac:dyDescent="0.25">
      <c r="A75" s="70"/>
      <c r="B75" s="34">
        <v>45</v>
      </c>
      <c r="C75" s="7" t="s">
        <v>202</v>
      </c>
      <c r="D75" s="58" t="s">
        <v>388</v>
      </c>
      <c r="E75" s="58" t="s">
        <v>389</v>
      </c>
      <c r="F75" s="58" t="str">
        <f>"= IFERROR("&amp;D$20&amp;$B75&amp;"-"&amp;E$20&amp;$B75&amp;","") %pts"</f>
        <v>= IFERROR(A45-B45,") %pts</v>
      </c>
      <c r="G75" s="59" t="str">
        <f t="shared" si="13"/>
        <v>= IFERROR((A45-B45)/B45,")</v>
      </c>
      <c r="H75" s="68"/>
      <c r="I75" s="77"/>
      <c r="J75" s="70"/>
      <c r="K75"/>
      <c r="L75"/>
      <c r="M75"/>
      <c r="N75"/>
    </row>
    <row r="76" spans="1:14" s="1" customFormat="1" ht="37.15" customHeight="1" x14ac:dyDescent="0.25">
      <c r="A76" s="70"/>
      <c r="B76" s="34">
        <v>46</v>
      </c>
      <c r="C76" s="7" t="s">
        <v>203</v>
      </c>
      <c r="D76" s="58" t="s">
        <v>390</v>
      </c>
      <c r="E76" s="58" t="s">
        <v>391</v>
      </c>
      <c r="F76" s="58" t="str">
        <f>"= IFERROR("&amp;D$20&amp;$B76&amp;"-"&amp;E$20&amp;$B76&amp;","") %pts"</f>
        <v>= IFERROR(A46-B46,") %pts</v>
      </c>
      <c r="G76" s="59" t="str">
        <f t="shared" si="13"/>
        <v>= IFERROR((A46-B46)/B46,")</v>
      </c>
      <c r="H76" s="68"/>
      <c r="I76" s="77"/>
      <c r="J76" s="70"/>
      <c r="K76"/>
      <c r="L76"/>
      <c r="M76"/>
      <c r="N76"/>
    </row>
    <row r="77" spans="1:14" s="1" customFormat="1" ht="37.15" customHeight="1" x14ac:dyDescent="0.25">
      <c r="A77" s="70"/>
      <c r="B77" s="34">
        <v>47</v>
      </c>
      <c r="C77" s="69" t="s">
        <v>110</v>
      </c>
      <c r="D77" s="58" t="s">
        <v>392</v>
      </c>
      <c r="E77" s="58" t="s">
        <v>393</v>
      </c>
      <c r="F77" s="58" t="str">
        <f>"= IFERROR("&amp;D$20&amp;$B77&amp;"-"&amp;E$20&amp;$B77&amp;","") %pts"</f>
        <v>= IFERROR(A47-B47,") %pts</v>
      </c>
      <c r="G77" s="59" t="str">
        <f t="shared" si="13"/>
        <v>= IFERROR((A47-B47)/B47,")</v>
      </c>
      <c r="H77" s="68"/>
      <c r="I77" s="77"/>
      <c r="J77" s="70"/>
      <c r="K77"/>
      <c r="L77"/>
      <c r="M77"/>
      <c r="N77"/>
    </row>
    <row r="78" spans="1:14" s="1" customFormat="1" ht="37.15" customHeight="1" x14ac:dyDescent="0.25">
      <c r="A78" s="70"/>
      <c r="B78" s="34">
        <v>48</v>
      </c>
      <c r="C78" s="78" t="s">
        <v>204</v>
      </c>
      <c r="D78" s="58" t="s">
        <v>394</v>
      </c>
      <c r="E78" s="58" t="s">
        <v>396</v>
      </c>
      <c r="F78" s="58" t="str">
        <f>"= IFERROR("&amp;D$20&amp;$B78&amp;"-"&amp;E$20&amp;$B78&amp;","") %pts"</f>
        <v>= IFERROR(A48-B48,") %pts</v>
      </c>
      <c r="G78" s="59" t="str">
        <f t="shared" si="13"/>
        <v>= IFERROR((A48-B48)/B48,")</v>
      </c>
      <c r="H78" s="68"/>
      <c r="I78" s="77"/>
      <c r="J78" s="70"/>
      <c r="K78"/>
      <c r="L78"/>
      <c r="M78"/>
      <c r="N78"/>
    </row>
    <row r="79" spans="1:14" s="1" customFormat="1" ht="37.15" customHeight="1" x14ac:dyDescent="0.25">
      <c r="A79" s="70"/>
      <c r="B79" s="70"/>
      <c r="C79" s="101" t="s">
        <v>205</v>
      </c>
      <c r="D79" s="102"/>
      <c r="E79" s="102"/>
      <c r="F79" s="102"/>
      <c r="G79" s="102"/>
      <c r="H79" s="102"/>
      <c r="I79" s="103"/>
      <c r="J79" s="70"/>
      <c r="K79"/>
      <c r="L79"/>
      <c r="M79"/>
      <c r="N79"/>
    </row>
    <row r="80" spans="1:14" s="1" customFormat="1" ht="37.15" customHeight="1" x14ac:dyDescent="0.25">
      <c r="A80" s="70"/>
      <c r="B80" s="70"/>
      <c r="C80" s="70"/>
      <c r="D80" s="6" t="str">
        <f>D$20</f>
        <v>A</v>
      </c>
      <c r="E80" s="6" t="str">
        <f t="shared" ref="E80:I80" si="14">E$20</f>
        <v>B</v>
      </c>
      <c r="F80" s="6" t="str">
        <f t="shared" si="14"/>
        <v>C</v>
      </c>
      <c r="G80" s="6" t="str">
        <f t="shared" si="14"/>
        <v>D</v>
      </c>
      <c r="H80" s="6" t="str">
        <f t="shared" si="14"/>
        <v>E</v>
      </c>
      <c r="I80" s="6" t="str">
        <f t="shared" si="14"/>
        <v>F</v>
      </c>
      <c r="J80" s="70"/>
      <c r="K80"/>
      <c r="L80"/>
      <c r="M80"/>
      <c r="N80"/>
    </row>
    <row r="81" spans="1:14" s="1" customFormat="1" ht="37.15" customHeight="1" x14ac:dyDescent="0.25">
      <c r="A81" s="70"/>
      <c r="B81" s="34">
        <v>49</v>
      </c>
      <c r="C81" s="7" t="s">
        <v>79</v>
      </c>
      <c r="D81" s="58" t="s">
        <v>89</v>
      </c>
      <c r="E81" s="58" t="s">
        <v>89</v>
      </c>
      <c r="F81" s="58" t="str">
        <f>"= IFERROR("&amp;D$20&amp;$B81&amp;"-"&amp;E$20&amp;$B81&amp;","")"</f>
        <v>= IFERROR(A49-B49,")</v>
      </c>
      <c r="G81" s="59" t="str">
        <f t="shared" ref="G81:G84" si="15">"= IFERROR(("&amp;D$20&amp;$B81&amp;"-"&amp;E$20&amp;$B81&amp;")/"&amp;E$20&amp;$B81&amp;","")"</f>
        <v>= IFERROR((A49-B49)/B49,")</v>
      </c>
      <c r="H81" s="68"/>
      <c r="I81" s="77"/>
      <c r="J81" s="70"/>
      <c r="K81"/>
      <c r="L81"/>
      <c r="M81"/>
      <c r="N81"/>
    </row>
    <row r="82" spans="1:14" s="1" customFormat="1" ht="37.15" customHeight="1" x14ac:dyDescent="0.25">
      <c r="A82" s="70"/>
      <c r="B82" s="34">
        <v>50</v>
      </c>
      <c r="C82" s="7" t="s">
        <v>82</v>
      </c>
      <c r="D82" s="58" t="s">
        <v>111</v>
      </c>
      <c r="E82" s="58" t="s">
        <v>111</v>
      </c>
      <c r="F82" s="58" t="str">
        <f>"= IFERROR("&amp;D$20&amp;$B82&amp;"-"&amp;E$20&amp;$B82&amp;","")"</f>
        <v>= IFERROR(A50-B50,")</v>
      </c>
      <c r="G82" s="59" t="str">
        <f t="shared" si="15"/>
        <v>= IFERROR((A50-B50)/B50,")</v>
      </c>
      <c r="H82" s="68"/>
      <c r="I82" s="77"/>
      <c r="J82" s="70"/>
      <c r="K82"/>
      <c r="L82"/>
      <c r="M82"/>
      <c r="N82"/>
    </row>
    <row r="83" spans="1:14" s="1" customFormat="1" ht="37.15" customHeight="1" x14ac:dyDescent="0.25">
      <c r="A83" s="70"/>
      <c r="B83" s="34">
        <v>51</v>
      </c>
      <c r="C83" s="69" t="s">
        <v>206</v>
      </c>
      <c r="D83" s="58" t="s">
        <v>397</v>
      </c>
      <c r="E83" s="58" t="s">
        <v>398</v>
      </c>
      <c r="F83" s="58" t="str">
        <f>"= IFERROR("&amp;D$20&amp;$B83&amp;"-"&amp;E$20&amp;$B83&amp;","") %pts"</f>
        <v>= IFERROR(A51-B51,") %pts</v>
      </c>
      <c r="G83" s="59" t="str">
        <f t="shared" si="15"/>
        <v>= IFERROR((A51-B51)/B51,")</v>
      </c>
      <c r="H83" s="68"/>
      <c r="I83" s="77"/>
      <c r="J83" s="70"/>
      <c r="K83"/>
      <c r="L83"/>
      <c r="M83"/>
      <c r="N83"/>
    </row>
    <row r="84" spans="1:14" s="1" customFormat="1" ht="37.15" customHeight="1" x14ac:dyDescent="0.25">
      <c r="A84" s="70"/>
      <c r="B84" s="34">
        <v>52</v>
      </c>
      <c r="C84" s="78" t="s">
        <v>207</v>
      </c>
      <c r="D84" s="58" t="s">
        <v>399</v>
      </c>
      <c r="E84" s="58" t="s">
        <v>400</v>
      </c>
      <c r="F84" s="58" t="str">
        <f>"= IFERROR("&amp;D$20&amp;$B84&amp;"-"&amp;E$20&amp;$B84&amp;","") %pts"</f>
        <v>= IFERROR(A52-B52,") %pts</v>
      </c>
      <c r="G84" s="59" t="str">
        <f t="shared" si="15"/>
        <v>= IFERROR((A52-B52)/B52,")</v>
      </c>
      <c r="H84" s="68"/>
      <c r="I84" s="77"/>
      <c r="J84" s="70"/>
      <c r="K84"/>
      <c r="L84"/>
      <c r="M84"/>
      <c r="N84"/>
    </row>
    <row r="85" spans="1:14" s="1" customFormat="1" x14ac:dyDescent="0.25">
      <c r="A85" s="70"/>
      <c r="B85" s="70"/>
      <c r="C85" s="74"/>
      <c r="D85" s="74"/>
      <c r="E85" s="70"/>
      <c r="F85" s="75"/>
      <c r="G85" s="75"/>
      <c r="H85" s="75"/>
      <c r="I85" s="74"/>
      <c r="J85" s="70"/>
      <c r="K85"/>
      <c r="L85"/>
      <c r="M85"/>
      <c r="N85"/>
    </row>
    <row r="86" spans="1:14" s="1" customFormat="1" ht="15.75" x14ac:dyDescent="0.25">
      <c r="A86" s="70"/>
      <c r="B86" s="70"/>
      <c r="C86" s="23"/>
      <c r="D86" s="24"/>
      <c r="E86" s="24"/>
      <c r="F86" s="60"/>
      <c r="G86" s="60"/>
      <c r="H86" s="60"/>
      <c r="I86" s="24"/>
      <c r="J86" s="70"/>
      <c r="K86"/>
      <c r="L86"/>
      <c r="M86"/>
      <c r="N86"/>
    </row>
    <row r="87" spans="1:14" s="1" customFormat="1" x14ac:dyDescent="0.25">
      <c r="A87" s="70"/>
      <c r="B87" s="70"/>
      <c r="C87" s="50" t="s">
        <v>10</v>
      </c>
      <c r="D87" s="52"/>
      <c r="E87" s="52"/>
      <c r="F87" s="61"/>
      <c r="G87" s="61"/>
      <c r="H87" s="61"/>
      <c r="I87" s="53"/>
      <c r="J87" s="70"/>
      <c r="K87" s="70"/>
      <c r="L87" s="70"/>
      <c r="M87" s="70"/>
      <c r="N87" s="70"/>
    </row>
    <row r="88" spans="1:14" s="1" customFormat="1" x14ac:dyDescent="0.25">
      <c r="A88" s="70"/>
      <c r="B88" s="70"/>
      <c r="C88" s="51" t="s">
        <v>423</v>
      </c>
      <c r="D88" s="53"/>
      <c r="E88" s="53"/>
      <c r="F88" s="61"/>
      <c r="G88" s="61"/>
      <c r="H88" s="61"/>
      <c r="I88" s="53"/>
      <c r="J88" s="70"/>
      <c r="K88" s="70"/>
      <c r="L88" s="70"/>
      <c r="M88" s="70"/>
      <c r="N88" s="70"/>
    </row>
    <row r="89" spans="1:14" s="1" customFormat="1" x14ac:dyDescent="0.25">
      <c r="A89" s="70"/>
      <c r="B89" s="70"/>
      <c r="C89" s="51" t="s">
        <v>420</v>
      </c>
      <c r="D89" s="54"/>
      <c r="E89" s="53"/>
      <c r="F89" s="61"/>
      <c r="G89" s="61"/>
      <c r="H89" s="61"/>
      <c r="I89" s="53"/>
      <c r="J89" s="70"/>
      <c r="K89" s="70"/>
      <c r="L89" s="70"/>
      <c r="M89" s="70"/>
      <c r="N89" s="70"/>
    </row>
    <row r="90" spans="1:14" s="1" customFormat="1" x14ac:dyDescent="0.25">
      <c r="A90" s="70"/>
      <c r="B90" s="70"/>
      <c r="C90" s="51" t="s">
        <v>419</v>
      </c>
      <c r="D90" s="54"/>
      <c r="E90" s="53"/>
      <c r="F90" s="61"/>
      <c r="G90" s="61"/>
      <c r="H90" s="61"/>
      <c r="I90" s="53"/>
      <c r="J90" s="70"/>
      <c r="K90" s="70"/>
      <c r="L90" s="70"/>
      <c r="M90" s="70"/>
      <c r="N90" s="70"/>
    </row>
    <row r="91" spans="1:14" s="1" customFormat="1" x14ac:dyDescent="0.25">
      <c r="A91" s="70"/>
      <c r="B91" s="70"/>
      <c r="C91" s="51" t="s">
        <v>421</v>
      </c>
      <c r="D91" s="36"/>
      <c r="E91" s="36"/>
      <c r="F91" s="62"/>
      <c r="G91" s="63"/>
      <c r="H91" s="63"/>
      <c r="I91" s="53"/>
      <c r="J91" s="70"/>
      <c r="K91" s="70"/>
      <c r="L91" s="70"/>
      <c r="M91" s="70"/>
      <c r="N91" s="70"/>
    </row>
    <row r="92" spans="1:14" s="1" customFormat="1" x14ac:dyDescent="0.25">
      <c r="A92" s="70"/>
      <c r="B92" s="70"/>
      <c r="C92" s="51" t="s">
        <v>424</v>
      </c>
      <c r="D92" s="36"/>
      <c r="E92" s="36"/>
      <c r="F92" s="62"/>
      <c r="G92" s="63"/>
      <c r="H92" s="63"/>
      <c r="I92" s="53"/>
      <c r="J92" s="70"/>
      <c r="K92" s="70"/>
      <c r="L92" s="70"/>
      <c r="M92" s="70"/>
      <c r="N92" s="70"/>
    </row>
    <row r="93" spans="1:14" s="1" customFormat="1" x14ac:dyDescent="0.25">
      <c r="A93" s="70"/>
      <c r="B93" s="70"/>
      <c r="C93" s="51" t="s">
        <v>422</v>
      </c>
      <c r="D93" s="53"/>
      <c r="E93" s="53"/>
      <c r="F93" s="61"/>
      <c r="G93" s="61"/>
      <c r="H93" s="61"/>
      <c r="I93" s="53"/>
      <c r="J93" s="70"/>
      <c r="K93" s="70"/>
      <c r="L93" s="70"/>
      <c r="M93" s="70"/>
      <c r="N93" s="70"/>
    </row>
    <row r="94" spans="1:14" x14ac:dyDescent="0.25">
      <c r="A94" s="70"/>
      <c r="B94" s="70"/>
      <c r="D94" s="70"/>
      <c r="E94" s="70"/>
      <c r="F94" s="73"/>
      <c r="G94" s="73"/>
      <c r="H94" s="73"/>
      <c r="I94" s="70"/>
      <c r="J94" s="70"/>
    </row>
    <row r="95" spans="1:14" s="1" customFormat="1" x14ac:dyDescent="0.25">
      <c r="A95" s="70"/>
      <c r="B95" s="70"/>
      <c r="D95" s="53"/>
      <c r="E95" s="53"/>
      <c r="F95" s="61"/>
      <c r="G95" s="61"/>
      <c r="H95" s="61"/>
      <c r="I95" s="53"/>
      <c r="J95" s="70"/>
      <c r="K95" s="70"/>
      <c r="L95" s="70"/>
      <c r="M95" s="70"/>
      <c r="N95" s="70"/>
    </row>
    <row r="96" spans="1:14" s="1" customFormat="1" x14ac:dyDescent="0.25">
      <c r="A96" s="70"/>
      <c r="B96" s="70"/>
      <c r="D96" s="53"/>
      <c r="E96" s="53"/>
      <c r="F96" s="61"/>
      <c r="G96" s="61"/>
      <c r="H96" s="61"/>
      <c r="I96" s="53"/>
      <c r="J96" s="70"/>
      <c r="K96" s="70"/>
      <c r="L96" s="70"/>
      <c r="M96" s="70"/>
      <c r="N96" s="70"/>
    </row>
    <row r="97" spans="1:14" s="1" customFormat="1" x14ac:dyDescent="0.25">
      <c r="A97" s="70"/>
      <c r="B97" s="70"/>
      <c r="D97" s="53"/>
      <c r="E97" s="53"/>
      <c r="F97" s="61"/>
      <c r="G97" s="61"/>
      <c r="H97" s="61"/>
      <c r="I97" s="53"/>
      <c r="J97" s="70"/>
      <c r="K97" s="70"/>
      <c r="L97" s="70"/>
      <c r="M97" s="70"/>
      <c r="N97" s="70"/>
    </row>
    <row r="98" spans="1:14" x14ac:dyDescent="0.25">
      <c r="A98" s="70"/>
      <c r="B98" s="70"/>
      <c r="C98" s="70"/>
      <c r="D98" s="70"/>
      <c r="E98" s="70"/>
      <c r="F98" s="73"/>
      <c r="G98" s="73"/>
      <c r="H98" s="73"/>
      <c r="I98" s="70"/>
      <c r="J98" s="70"/>
    </row>
  </sheetData>
  <sheetProtection algorithmName="SHA-512" hashValue="dU0RbWlnRBa9irXZUSh7T31FcuoTxISolLpq3HPJB2MSxnDEM4BkekuvZYKpSHuyhU4uwfn2psvD23xCKz/Cbg==" saltValue="7T5mV3EC1J2l5Tu7Dbcmyw==" spinCount="100000" sheet="1" formatColumns="0"/>
  <mergeCells count="10">
    <mergeCell ref="C39:I39"/>
    <mergeCell ref="C50:I50"/>
    <mergeCell ref="C61:I61"/>
    <mergeCell ref="C68:I68"/>
    <mergeCell ref="C79:I79"/>
    <mergeCell ref="C19:I19"/>
    <mergeCell ref="C30:I30"/>
    <mergeCell ref="C35:I35"/>
    <mergeCell ref="C14:I14"/>
    <mergeCell ref="F17:G17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 scaleWithDoc="0">
    <oddHeader>&amp;R&amp;F</oddHeader>
    <oddFooter>&amp;L&amp;D &amp;T&amp;RPage &amp;P of &amp;N&amp;C&amp;1#&amp;"Calibri"&amp;10&amp;K000000Classification: Confidential</oddFooter>
  </headerFooter>
  <rowBreaks count="2" manualBreakCount="2">
    <brk id="18" max="11" man="1"/>
    <brk id="29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3432D-1DDB-413C-919C-A39E378D89F8}">
  <sheetPr codeName="Sheet46">
    <tabColor rgb="FF00B0F0"/>
    <pageSetUpPr fitToPage="1"/>
  </sheetPr>
  <dimension ref="A2:J73"/>
  <sheetViews>
    <sheetView zoomScale="80" zoomScaleNormal="80" zoomScaleSheetLayoutView="4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28515625" defaultRowHeight="15" x14ac:dyDescent="0.25"/>
  <cols>
    <col min="1" max="1" width="13.42578125" style="25" customWidth="1"/>
    <col min="2" max="3" width="11.7109375" style="28" customWidth="1"/>
    <col min="4" max="5" width="28" style="26" customWidth="1"/>
    <col min="6" max="6" width="9.7109375" style="26" customWidth="1"/>
    <col min="7" max="8" width="44.28515625" style="26" customWidth="1"/>
    <col min="9" max="9" width="40.7109375" style="26" customWidth="1"/>
    <col min="10" max="10" width="10.7109375" style="25" customWidth="1"/>
    <col min="11" max="16384" width="9.28515625" style="25"/>
  </cols>
  <sheetData>
    <row r="2" spans="1:10" ht="48" customHeight="1" x14ac:dyDescent="0.25">
      <c r="B2" s="107" t="s">
        <v>208</v>
      </c>
      <c r="C2" s="108"/>
      <c r="D2" s="108"/>
      <c r="E2" s="108"/>
      <c r="F2" s="108"/>
      <c r="G2" s="108"/>
      <c r="H2" s="108"/>
      <c r="I2" s="108"/>
      <c r="J2" s="108"/>
    </row>
    <row r="3" spans="1:10" ht="32.25" customHeight="1" x14ac:dyDescent="0.25">
      <c r="B3" s="27" t="s">
        <v>6</v>
      </c>
      <c r="C3" s="27" t="s">
        <v>7</v>
      </c>
      <c r="D3" s="27" t="s">
        <v>209</v>
      </c>
      <c r="E3" s="27" t="s">
        <v>0</v>
      </c>
      <c r="F3" s="33" t="s">
        <v>8</v>
      </c>
      <c r="G3" s="27" t="s">
        <v>9</v>
      </c>
      <c r="H3" s="64" t="s">
        <v>21</v>
      </c>
      <c r="I3" s="27" t="s">
        <v>10</v>
      </c>
      <c r="J3" s="27" t="s">
        <v>3</v>
      </c>
    </row>
    <row r="4" spans="1:10" ht="57.75" customHeight="1" x14ac:dyDescent="0.25">
      <c r="A4" s="88"/>
      <c r="B4" s="42" t="s">
        <v>210</v>
      </c>
      <c r="C4" s="29" t="s">
        <v>211</v>
      </c>
      <c r="D4" s="30" t="s">
        <v>212</v>
      </c>
      <c r="E4" s="46" t="s">
        <v>213</v>
      </c>
      <c r="F4" s="42" t="s">
        <v>11</v>
      </c>
      <c r="G4" s="43" t="s">
        <v>66</v>
      </c>
      <c r="H4" s="43"/>
      <c r="I4" s="44" t="s">
        <v>214</v>
      </c>
      <c r="J4" s="45" t="s">
        <v>34</v>
      </c>
    </row>
    <row r="5" spans="1:10" ht="57.75" customHeight="1" x14ac:dyDescent="0.25">
      <c r="A5" s="88"/>
      <c r="B5" s="42" t="s">
        <v>215</v>
      </c>
      <c r="C5" s="29" t="s">
        <v>216</v>
      </c>
      <c r="D5" s="30" t="s">
        <v>217</v>
      </c>
      <c r="E5" s="46" t="s">
        <v>218</v>
      </c>
      <c r="F5" s="42" t="s">
        <v>11</v>
      </c>
      <c r="G5" s="43" t="s">
        <v>66</v>
      </c>
      <c r="H5" s="43"/>
      <c r="I5" s="44" t="s">
        <v>214</v>
      </c>
      <c r="J5" s="45" t="s">
        <v>34</v>
      </c>
    </row>
    <row r="6" spans="1:10" ht="57.75" customHeight="1" x14ac:dyDescent="0.25">
      <c r="A6" s="88"/>
      <c r="B6" s="42" t="s">
        <v>219</v>
      </c>
      <c r="C6" s="29" t="s">
        <v>220</v>
      </c>
      <c r="D6" s="30" t="s">
        <v>221</v>
      </c>
      <c r="E6" s="46" t="s">
        <v>222</v>
      </c>
      <c r="F6" s="42" t="s">
        <v>11</v>
      </c>
      <c r="G6" s="43" t="s">
        <v>66</v>
      </c>
      <c r="H6" s="43"/>
      <c r="I6" s="44" t="s">
        <v>214</v>
      </c>
      <c r="J6" s="45" t="s">
        <v>34</v>
      </c>
    </row>
    <row r="7" spans="1:10" ht="57.75" customHeight="1" x14ac:dyDescent="0.25">
      <c r="A7" s="88"/>
      <c r="B7" s="42" t="s">
        <v>223</v>
      </c>
      <c r="C7" s="29" t="s">
        <v>224</v>
      </c>
      <c r="D7" s="30" t="s">
        <v>225</v>
      </c>
      <c r="E7" s="46" t="s">
        <v>226</v>
      </c>
      <c r="F7" s="42" t="s">
        <v>11</v>
      </c>
      <c r="G7" s="43" t="s">
        <v>66</v>
      </c>
      <c r="H7" s="43"/>
      <c r="I7" s="44" t="s">
        <v>214</v>
      </c>
      <c r="J7" s="45" t="s">
        <v>34</v>
      </c>
    </row>
    <row r="8" spans="1:10" ht="57.75" customHeight="1" x14ac:dyDescent="0.25">
      <c r="A8" s="88"/>
      <c r="B8" s="42" t="s">
        <v>227</v>
      </c>
      <c r="C8" s="29" t="s">
        <v>211</v>
      </c>
      <c r="D8" s="30" t="s">
        <v>212</v>
      </c>
      <c r="E8" s="46" t="s">
        <v>228</v>
      </c>
      <c r="F8" s="42" t="s">
        <v>13</v>
      </c>
      <c r="G8" s="43" t="s">
        <v>229</v>
      </c>
      <c r="H8" s="43"/>
      <c r="I8" s="44" t="s">
        <v>214</v>
      </c>
      <c r="J8" s="45" t="s">
        <v>34</v>
      </c>
    </row>
    <row r="9" spans="1:10" ht="57.75" customHeight="1" x14ac:dyDescent="0.25">
      <c r="A9" s="88"/>
      <c r="B9" s="42" t="s">
        <v>230</v>
      </c>
      <c r="C9" s="29" t="s">
        <v>216</v>
      </c>
      <c r="D9" s="30" t="s">
        <v>217</v>
      </c>
      <c r="E9" s="46" t="s">
        <v>231</v>
      </c>
      <c r="F9" s="42" t="s">
        <v>13</v>
      </c>
      <c r="G9" s="43" t="s">
        <v>229</v>
      </c>
      <c r="H9" s="43"/>
      <c r="I9" s="44" t="s">
        <v>214</v>
      </c>
      <c r="J9" s="45" t="s">
        <v>34</v>
      </c>
    </row>
    <row r="10" spans="1:10" ht="57.75" customHeight="1" x14ac:dyDescent="0.25">
      <c r="A10" s="88"/>
      <c r="B10" s="42" t="s">
        <v>232</v>
      </c>
      <c r="C10" s="29" t="s">
        <v>220</v>
      </c>
      <c r="D10" s="30" t="s">
        <v>221</v>
      </c>
      <c r="E10" s="46" t="s">
        <v>233</v>
      </c>
      <c r="F10" s="42" t="s">
        <v>13</v>
      </c>
      <c r="G10" s="43" t="s">
        <v>229</v>
      </c>
      <c r="H10" s="43"/>
      <c r="I10" s="44" t="s">
        <v>214</v>
      </c>
      <c r="J10" s="45" t="s">
        <v>34</v>
      </c>
    </row>
    <row r="11" spans="1:10" ht="57.75" customHeight="1" x14ac:dyDescent="0.25">
      <c r="A11" s="88"/>
      <c r="B11" s="42" t="s">
        <v>234</v>
      </c>
      <c r="C11" s="29" t="s">
        <v>224</v>
      </c>
      <c r="D11" s="30" t="s">
        <v>225</v>
      </c>
      <c r="E11" s="46" t="s">
        <v>235</v>
      </c>
      <c r="F11" s="42" t="s">
        <v>13</v>
      </c>
      <c r="G11" s="43" t="s">
        <v>229</v>
      </c>
      <c r="H11" s="43"/>
      <c r="I11" s="44" t="s">
        <v>214</v>
      </c>
      <c r="J11" s="45" t="s">
        <v>34</v>
      </c>
    </row>
    <row r="12" spans="1:10" ht="58.5" customHeight="1" x14ac:dyDescent="0.25">
      <c r="B12" s="29" t="s">
        <v>236</v>
      </c>
      <c r="C12" s="29" t="s">
        <v>237</v>
      </c>
      <c r="D12" s="30"/>
      <c r="E12" s="30" t="s">
        <v>238</v>
      </c>
      <c r="F12" s="29" t="s">
        <v>11</v>
      </c>
      <c r="G12" s="30" t="s">
        <v>239</v>
      </c>
      <c r="H12" s="30"/>
      <c r="I12" s="39" t="s">
        <v>240</v>
      </c>
      <c r="J12" s="87" t="s">
        <v>169</v>
      </c>
    </row>
    <row r="13" spans="1:10" ht="58.5" customHeight="1" x14ac:dyDescent="0.25">
      <c r="B13" s="29" t="s">
        <v>241</v>
      </c>
      <c r="C13" s="29" t="s">
        <v>242</v>
      </c>
      <c r="D13" s="30"/>
      <c r="E13" s="30" t="s">
        <v>243</v>
      </c>
      <c r="F13" s="29" t="s">
        <v>11</v>
      </c>
      <c r="G13" s="30" t="s">
        <v>244</v>
      </c>
      <c r="H13" s="30"/>
      <c r="I13" s="39" t="s">
        <v>240</v>
      </c>
      <c r="J13" s="87" t="s">
        <v>169</v>
      </c>
    </row>
    <row r="14" spans="1:10" ht="58.5" customHeight="1" x14ac:dyDescent="0.25">
      <c r="B14" s="29" t="s">
        <v>245</v>
      </c>
      <c r="C14" s="29" t="s">
        <v>246</v>
      </c>
      <c r="D14" s="30"/>
      <c r="E14" s="30" t="s">
        <v>247</v>
      </c>
      <c r="F14" s="29" t="s">
        <v>11</v>
      </c>
      <c r="G14" s="31" t="s">
        <v>248</v>
      </c>
      <c r="H14" s="31"/>
      <c r="I14" s="39" t="s">
        <v>240</v>
      </c>
      <c r="J14" s="87" t="s">
        <v>169</v>
      </c>
    </row>
    <row r="15" spans="1:10" ht="57.75" customHeight="1" x14ac:dyDescent="0.25">
      <c r="B15" s="29" t="s">
        <v>249</v>
      </c>
      <c r="C15" s="29" t="s">
        <v>250</v>
      </c>
      <c r="D15" s="30" t="s">
        <v>68</v>
      </c>
      <c r="E15" s="30" t="s">
        <v>251</v>
      </c>
      <c r="F15" s="29" t="s">
        <v>11</v>
      </c>
      <c r="G15" s="31" t="s">
        <v>69</v>
      </c>
      <c r="H15" s="31"/>
      <c r="I15" s="39" t="s">
        <v>252</v>
      </c>
      <c r="J15" s="87" t="s">
        <v>169</v>
      </c>
    </row>
    <row r="16" spans="1:10" ht="57.75" customHeight="1" x14ac:dyDescent="0.25">
      <c r="A16" s="48"/>
      <c r="B16" s="29" t="s">
        <v>253</v>
      </c>
      <c r="C16" s="29" t="s">
        <v>28</v>
      </c>
      <c r="D16" s="30" t="s">
        <v>65</v>
      </c>
      <c r="E16" s="30" t="s">
        <v>254</v>
      </c>
      <c r="F16" s="29" t="s">
        <v>13</v>
      </c>
      <c r="G16" s="30" t="s">
        <v>255</v>
      </c>
      <c r="H16" s="30"/>
      <c r="I16" s="39" t="s">
        <v>240</v>
      </c>
      <c r="J16" s="40" t="s">
        <v>169</v>
      </c>
    </row>
    <row r="17" spans="2:10" ht="57.75" customHeight="1" x14ac:dyDescent="0.25">
      <c r="B17" s="29" t="s">
        <v>256</v>
      </c>
      <c r="C17" s="29" t="s">
        <v>48</v>
      </c>
      <c r="D17" s="30" t="s">
        <v>45</v>
      </c>
      <c r="E17" s="30" t="s">
        <v>257</v>
      </c>
      <c r="F17" s="29" t="s">
        <v>13</v>
      </c>
      <c r="G17" s="30" t="s">
        <v>258</v>
      </c>
      <c r="H17" s="30"/>
      <c r="I17" s="39" t="s">
        <v>240</v>
      </c>
      <c r="J17" s="40" t="s">
        <v>169</v>
      </c>
    </row>
    <row r="18" spans="2:10" ht="50.1" customHeight="1" x14ac:dyDescent="0.25">
      <c r="B18" s="29" t="s">
        <v>259</v>
      </c>
      <c r="C18" s="29" t="s">
        <v>23</v>
      </c>
      <c r="D18" s="30" t="s">
        <v>52</v>
      </c>
      <c r="E18" s="30" t="s">
        <v>53</v>
      </c>
      <c r="F18" s="29" t="s">
        <v>11</v>
      </c>
      <c r="G18" s="30" t="str">
        <f>D18&amp;" "&amp;REPLACE(E18,1,6,"should normally")&amp;". Outside of this threshold implies there is a negative dependence at the "&amp;LEFT(D18,4)&amp;" precentile"</f>
        <v>50th Joint Quantile Exceedance Probability should normally be between 50% AND 25%. Outside of this threshold implies there is a negative dependence at the 50th precentile</v>
      </c>
      <c r="H18" s="30"/>
      <c r="I18" s="39" t="s">
        <v>240</v>
      </c>
      <c r="J18" s="40" t="s">
        <v>169</v>
      </c>
    </row>
    <row r="19" spans="2:10" ht="50.1" customHeight="1" x14ac:dyDescent="0.25">
      <c r="B19" s="29" t="s">
        <v>260</v>
      </c>
      <c r="C19" s="29" t="s">
        <v>29</v>
      </c>
      <c r="D19" s="30" t="s">
        <v>54</v>
      </c>
      <c r="E19" s="30" t="s">
        <v>55</v>
      </c>
      <c r="F19" s="29" t="s">
        <v>11</v>
      </c>
      <c r="G19" s="30" t="str">
        <f>D19&amp;" "&amp;REPLACE(E19,1,6,"should normally")&amp;". Outside of this threshold implies there is a negative dependence at the "&amp;LEFT(D19,4)&amp;" precentile"</f>
        <v>75th Joint Quantile Exceedance Probability should normally be between 25% AND  6.25%. Outside of this threshold implies there is a negative dependence at the 75th precentile</v>
      </c>
      <c r="H19" s="30"/>
      <c r="I19" s="39" t="s">
        <v>240</v>
      </c>
      <c r="J19" s="40" t="s">
        <v>169</v>
      </c>
    </row>
    <row r="20" spans="2:10" ht="50.1" customHeight="1" x14ac:dyDescent="0.25">
      <c r="B20" s="29" t="s">
        <v>261</v>
      </c>
      <c r="C20" s="29" t="s">
        <v>30</v>
      </c>
      <c r="D20" s="30" t="s">
        <v>56</v>
      </c>
      <c r="E20" s="30" t="s">
        <v>57</v>
      </c>
      <c r="F20" s="29" t="s">
        <v>11</v>
      </c>
      <c r="G20" s="30" t="str">
        <f>D20&amp;" "&amp;REPLACE(E20,1,6,"should normally")&amp;". Outside of this threshold implies there is a negative dependence at the "&amp;LEFT(D20,4)&amp;" precentile"</f>
        <v>90th Joint Quantile Exceedance Probability should normally be between 10% AND  1%. Outside of this threshold implies there is a negative dependence at the 90th precentile</v>
      </c>
      <c r="H20" s="30"/>
      <c r="I20" s="39" t="s">
        <v>240</v>
      </c>
      <c r="J20" s="40" t="s">
        <v>169</v>
      </c>
    </row>
    <row r="21" spans="2:10" ht="50.1" customHeight="1" x14ac:dyDescent="0.25">
      <c r="B21" s="29" t="s">
        <v>262</v>
      </c>
      <c r="C21" s="29" t="s">
        <v>41</v>
      </c>
      <c r="D21" s="30" t="s">
        <v>58</v>
      </c>
      <c r="E21" s="30" t="s">
        <v>59</v>
      </c>
      <c r="F21" s="29" t="s">
        <v>11</v>
      </c>
      <c r="G21" s="30" t="str">
        <f>C21&amp;" "&amp;REPLACE(E21,1,6,"should normally")&amp;". Outside of this threshold implies there is a negative dependence at the "&amp;LEFT(C21,4)&amp;" precentile"</f>
        <v>J4 should normally be between 5% AND  0.25%. Outside of this threshold implies there is a negative dependence at the J4 precentile</v>
      </c>
      <c r="H21" s="30"/>
      <c r="I21" s="39" t="s">
        <v>240</v>
      </c>
      <c r="J21" s="40" t="s">
        <v>169</v>
      </c>
    </row>
    <row r="22" spans="2:10" ht="50.1" customHeight="1" x14ac:dyDescent="0.25">
      <c r="B22" s="29" t="s">
        <v>263</v>
      </c>
      <c r="C22" s="29" t="s">
        <v>264</v>
      </c>
      <c r="D22" s="30" t="s">
        <v>60</v>
      </c>
      <c r="E22" s="30" t="s">
        <v>61</v>
      </c>
      <c r="F22" s="29" t="s">
        <v>11</v>
      </c>
      <c r="G22" s="30" t="str">
        <f t="shared" ref="G22:G37" si="0">D22&amp;" "&amp;REPLACE(E22,1,6,"should normally")&amp;". Outside of this threshold implies there is a negative dependence at the "&amp;LEFT(D22,4)&amp;" precentile"</f>
        <v>99.5th Joint Quantile Exceedance Probability should normally be between 0.5% AND  0.0025%. Outside of this threshold implies there is a negative dependence at the 99.5 precentile</v>
      </c>
      <c r="H22" s="30"/>
      <c r="I22" s="39" t="s">
        <v>240</v>
      </c>
      <c r="J22" s="40" t="s">
        <v>169</v>
      </c>
    </row>
    <row r="23" spans="2:10" ht="50.1" customHeight="1" x14ac:dyDescent="0.25">
      <c r="B23" s="29" t="s">
        <v>265</v>
      </c>
      <c r="C23" s="29" t="s">
        <v>42</v>
      </c>
      <c r="D23" s="30" t="s">
        <v>52</v>
      </c>
      <c r="E23" s="30" t="s">
        <v>62</v>
      </c>
      <c r="F23" s="29" t="s">
        <v>11</v>
      </c>
      <c r="G23" s="30" t="str">
        <f t="shared" si="0"/>
        <v>50th Joint Quantile Exceedance Probability should normally be between 50% AND  25%. Outside of this threshold implies there is a negative dependence at the 50th precentile</v>
      </c>
      <c r="H23" s="30"/>
      <c r="I23" s="39" t="s">
        <v>240</v>
      </c>
      <c r="J23" s="40" t="s">
        <v>169</v>
      </c>
    </row>
    <row r="24" spans="2:10" ht="56.25" customHeight="1" x14ac:dyDescent="0.25">
      <c r="B24" s="29" t="s">
        <v>266</v>
      </c>
      <c r="C24" s="29" t="s">
        <v>33</v>
      </c>
      <c r="D24" s="30" t="s">
        <v>54</v>
      </c>
      <c r="E24" s="30" t="s">
        <v>55</v>
      </c>
      <c r="F24" s="29" t="s">
        <v>11</v>
      </c>
      <c r="G24" s="30" t="str">
        <f t="shared" si="0"/>
        <v>75th Joint Quantile Exceedance Probability should normally be between 25% AND  6.25%. Outside of this threshold implies there is a negative dependence at the 75th precentile</v>
      </c>
      <c r="H24" s="30"/>
      <c r="I24" s="39" t="s">
        <v>240</v>
      </c>
      <c r="J24" s="40" t="s">
        <v>169</v>
      </c>
    </row>
    <row r="25" spans="2:10" ht="57.75" customHeight="1" x14ac:dyDescent="0.25">
      <c r="B25" s="29" t="s">
        <v>267</v>
      </c>
      <c r="C25" s="29" t="s">
        <v>268</v>
      </c>
      <c r="D25" s="30" t="s">
        <v>56</v>
      </c>
      <c r="E25" s="30" t="s">
        <v>57</v>
      </c>
      <c r="F25" s="29" t="s">
        <v>11</v>
      </c>
      <c r="G25" s="30" t="str">
        <f t="shared" si="0"/>
        <v>90th Joint Quantile Exceedance Probability should normally be between 10% AND  1%. Outside of this threshold implies there is a negative dependence at the 90th precentile</v>
      </c>
      <c r="H25" s="30"/>
      <c r="I25" s="39" t="s">
        <v>240</v>
      </c>
      <c r="J25" s="40" t="s">
        <v>169</v>
      </c>
    </row>
    <row r="26" spans="2:10" ht="57.75" customHeight="1" x14ac:dyDescent="0.25">
      <c r="B26" s="29" t="s">
        <v>269</v>
      </c>
      <c r="C26" s="29" t="s">
        <v>270</v>
      </c>
      <c r="D26" s="30" t="s">
        <v>58</v>
      </c>
      <c r="E26" s="30" t="s">
        <v>59</v>
      </c>
      <c r="F26" s="29" t="s">
        <v>11</v>
      </c>
      <c r="G26" s="30" t="str">
        <f t="shared" si="0"/>
        <v>95th Joint Quantile Exceedance Probability should normally be between 5% AND  0.25%. Outside of this threshold implies there is a negative dependence at the 95th precentile</v>
      </c>
      <c r="H26" s="30"/>
      <c r="I26" s="39" t="s">
        <v>240</v>
      </c>
      <c r="J26" s="40" t="s">
        <v>169</v>
      </c>
    </row>
    <row r="27" spans="2:10" ht="57.75" customHeight="1" x14ac:dyDescent="0.25">
      <c r="B27" s="29" t="s">
        <v>271</v>
      </c>
      <c r="C27" s="29" t="s">
        <v>272</v>
      </c>
      <c r="D27" s="30" t="s">
        <v>60</v>
      </c>
      <c r="E27" s="30" t="s">
        <v>61</v>
      </c>
      <c r="F27" s="29" t="s">
        <v>11</v>
      </c>
      <c r="G27" s="30" t="str">
        <f t="shared" si="0"/>
        <v>99.5th Joint Quantile Exceedance Probability should normally be between 0.5% AND  0.0025%. Outside of this threshold implies there is a negative dependence at the 99.5 precentile</v>
      </c>
      <c r="H27" s="30"/>
      <c r="I27" s="39" t="s">
        <v>240</v>
      </c>
      <c r="J27" s="40" t="s">
        <v>169</v>
      </c>
    </row>
    <row r="28" spans="2:10" ht="57.75" customHeight="1" x14ac:dyDescent="0.25">
      <c r="B28" s="29" t="s">
        <v>273</v>
      </c>
      <c r="C28" s="29" t="s">
        <v>274</v>
      </c>
      <c r="D28" s="30" t="s">
        <v>52</v>
      </c>
      <c r="E28" s="30" t="s">
        <v>62</v>
      </c>
      <c r="F28" s="29" t="s">
        <v>11</v>
      </c>
      <c r="G28" s="30" t="str">
        <f t="shared" si="0"/>
        <v>50th Joint Quantile Exceedance Probability should normally be between 50% AND  25%. Outside of this threshold implies there is a negative dependence at the 50th precentile</v>
      </c>
      <c r="H28" s="30"/>
      <c r="I28" s="39" t="s">
        <v>240</v>
      </c>
      <c r="J28" s="40" t="s">
        <v>169</v>
      </c>
    </row>
    <row r="29" spans="2:10" ht="57.75" customHeight="1" x14ac:dyDescent="0.25">
      <c r="B29" s="29" t="s">
        <v>275</v>
      </c>
      <c r="C29" s="29" t="s">
        <v>276</v>
      </c>
      <c r="D29" s="30" t="s">
        <v>54</v>
      </c>
      <c r="E29" s="30" t="s">
        <v>55</v>
      </c>
      <c r="F29" s="29" t="s">
        <v>11</v>
      </c>
      <c r="G29" s="30" t="str">
        <f t="shared" si="0"/>
        <v>75th Joint Quantile Exceedance Probability should normally be between 25% AND  6.25%. Outside of this threshold implies there is a negative dependence at the 75th precentile</v>
      </c>
      <c r="H29" s="30"/>
      <c r="I29" s="39" t="s">
        <v>240</v>
      </c>
      <c r="J29" s="40" t="s">
        <v>169</v>
      </c>
    </row>
    <row r="30" spans="2:10" ht="57.75" customHeight="1" x14ac:dyDescent="0.25">
      <c r="B30" s="29" t="s">
        <v>277</v>
      </c>
      <c r="C30" s="29" t="s">
        <v>278</v>
      </c>
      <c r="D30" s="30" t="s">
        <v>56</v>
      </c>
      <c r="E30" s="30" t="s">
        <v>57</v>
      </c>
      <c r="F30" s="29" t="s">
        <v>11</v>
      </c>
      <c r="G30" s="30" t="str">
        <f t="shared" si="0"/>
        <v>90th Joint Quantile Exceedance Probability should normally be between 10% AND  1%. Outside of this threshold implies there is a negative dependence at the 90th precentile</v>
      </c>
      <c r="H30" s="30"/>
      <c r="I30" s="39" t="s">
        <v>240</v>
      </c>
      <c r="J30" s="40" t="s">
        <v>169</v>
      </c>
    </row>
    <row r="31" spans="2:10" ht="57.75" customHeight="1" x14ac:dyDescent="0.25">
      <c r="B31" s="29" t="s">
        <v>279</v>
      </c>
      <c r="C31" s="29" t="s">
        <v>280</v>
      </c>
      <c r="D31" s="30" t="s">
        <v>58</v>
      </c>
      <c r="E31" s="30" t="s">
        <v>59</v>
      </c>
      <c r="F31" s="29" t="s">
        <v>11</v>
      </c>
      <c r="G31" s="30" t="str">
        <f t="shared" si="0"/>
        <v>95th Joint Quantile Exceedance Probability should normally be between 5% AND  0.25%. Outside of this threshold implies there is a negative dependence at the 95th precentile</v>
      </c>
      <c r="H31" s="30"/>
      <c r="I31" s="39" t="s">
        <v>240</v>
      </c>
      <c r="J31" s="40" t="s">
        <v>169</v>
      </c>
    </row>
    <row r="32" spans="2:10" ht="57.75" customHeight="1" x14ac:dyDescent="0.25">
      <c r="B32" s="29" t="s">
        <v>281</v>
      </c>
      <c r="C32" s="29" t="s">
        <v>63</v>
      </c>
      <c r="D32" s="30" t="s">
        <v>60</v>
      </c>
      <c r="E32" s="30" t="s">
        <v>61</v>
      </c>
      <c r="F32" s="29" t="s">
        <v>11</v>
      </c>
      <c r="G32" s="30" t="str">
        <f t="shared" si="0"/>
        <v>99.5th Joint Quantile Exceedance Probability should normally be between 0.5% AND  0.0025%. Outside of this threshold implies there is a negative dependence at the 99.5 precentile</v>
      </c>
      <c r="H32" s="30"/>
      <c r="I32" s="39" t="s">
        <v>240</v>
      </c>
      <c r="J32" s="40" t="s">
        <v>169</v>
      </c>
    </row>
    <row r="33" spans="2:10" ht="58.5" customHeight="1" x14ac:dyDescent="0.25">
      <c r="B33" s="29" t="s">
        <v>282</v>
      </c>
      <c r="C33" s="29" t="s">
        <v>40</v>
      </c>
      <c r="D33" s="30" t="s">
        <v>52</v>
      </c>
      <c r="E33" s="30" t="s">
        <v>53</v>
      </c>
      <c r="F33" s="29" t="s">
        <v>11</v>
      </c>
      <c r="G33" s="30" t="str">
        <f t="shared" si="0"/>
        <v>50th Joint Quantile Exceedance Probability should normally be between 50% AND 25%. Outside of this threshold implies there is a negative dependence at the 50th precentile</v>
      </c>
      <c r="H33" s="30"/>
      <c r="I33" s="39" t="s">
        <v>240</v>
      </c>
      <c r="J33" s="87" t="s">
        <v>169</v>
      </c>
    </row>
    <row r="34" spans="2:10" ht="58.5" customHeight="1" x14ac:dyDescent="0.25">
      <c r="B34" s="29" t="s">
        <v>283</v>
      </c>
      <c r="C34" s="29" t="s">
        <v>32</v>
      </c>
      <c r="D34" s="30" t="s">
        <v>54</v>
      </c>
      <c r="E34" s="30" t="s">
        <v>55</v>
      </c>
      <c r="F34" s="29" t="s">
        <v>11</v>
      </c>
      <c r="G34" s="30" t="str">
        <f t="shared" si="0"/>
        <v>75th Joint Quantile Exceedance Probability should normally be between 25% AND  6.25%. Outside of this threshold implies there is a negative dependence at the 75th precentile</v>
      </c>
      <c r="H34" s="30"/>
      <c r="I34" s="39" t="s">
        <v>240</v>
      </c>
      <c r="J34" s="87" t="s">
        <v>169</v>
      </c>
    </row>
    <row r="35" spans="2:10" ht="58.5" customHeight="1" x14ac:dyDescent="0.25">
      <c r="B35" s="29" t="s">
        <v>284</v>
      </c>
      <c r="C35" s="29" t="s">
        <v>43</v>
      </c>
      <c r="D35" s="30" t="s">
        <v>56</v>
      </c>
      <c r="E35" s="30" t="s">
        <v>57</v>
      </c>
      <c r="F35" s="29" t="s">
        <v>11</v>
      </c>
      <c r="G35" s="30" t="str">
        <f t="shared" si="0"/>
        <v>90th Joint Quantile Exceedance Probability should normally be between 10% AND  1%. Outside of this threshold implies there is a negative dependence at the 90th precentile</v>
      </c>
      <c r="H35" s="30"/>
      <c r="I35" s="39" t="s">
        <v>240</v>
      </c>
      <c r="J35" s="87" t="s">
        <v>169</v>
      </c>
    </row>
    <row r="36" spans="2:10" ht="58.5" customHeight="1" x14ac:dyDescent="0.25">
      <c r="B36" s="29" t="s">
        <v>285</v>
      </c>
      <c r="C36" s="29" t="s">
        <v>286</v>
      </c>
      <c r="D36" s="30" t="s">
        <v>58</v>
      </c>
      <c r="E36" s="30" t="s">
        <v>59</v>
      </c>
      <c r="F36" s="29" t="s">
        <v>11</v>
      </c>
      <c r="G36" s="30" t="str">
        <f t="shared" si="0"/>
        <v>95th Joint Quantile Exceedance Probability should normally be between 5% AND  0.25%. Outside of this threshold implies there is a negative dependence at the 95th precentile</v>
      </c>
      <c r="H36" s="30"/>
      <c r="I36" s="39" t="s">
        <v>240</v>
      </c>
      <c r="J36" s="87" t="s">
        <v>169</v>
      </c>
    </row>
    <row r="37" spans="2:10" ht="58.5" customHeight="1" x14ac:dyDescent="0.25">
      <c r="B37" s="29" t="s">
        <v>287</v>
      </c>
      <c r="C37" s="29" t="s">
        <v>288</v>
      </c>
      <c r="D37" s="30" t="s">
        <v>60</v>
      </c>
      <c r="E37" s="30" t="s">
        <v>61</v>
      </c>
      <c r="F37" s="29" t="s">
        <v>11</v>
      </c>
      <c r="G37" s="30" t="str">
        <f t="shared" si="0"/>
        <v>99.5th Joint Quantile Exceedance Probability should normally be between 0.5% AND  0.0025%. Outside of this threshold implies there is a negative dependence at the 99.5 precentile</v>
      </c>
      <c r="H37" s="30"/>
      <c r="I37" s="39" t="s">
        <v>240</v>
      </c>
      <c r="J37" s="87" t="s">
        <v>169</v>
      </c>
    </row>
    <row r="38" spans="2:10" ht="58.5" customHeight="1" x14ac:dyDescent="0.25">
      <c r="B38" s="29" t="s">
        <v>289</v>
      </c>
      <c r="C38" s="29" t="s">
        <v>290</v>
      </c>
      <c r="D38" s="30" t="s">
        <v>52</v>
      </c>
      <c r="E38" s="30" t="s">
        <v>62</v>
      </c>
      <c r="F38" s="29" t="s">
        <v>11</v>
      </c>
      <c r="G38" s="30" t="str">
        <f>C38&amp;" "&amp;REPLACE(E38,1,6,"should normally")&amp;". Outside of this threshold implies there is a negative dependence at the "&amp;LEFT(C38,4)&amp;" precentile"</f>
        <v>O1 should normally be between 50% AND  25%. Outside of this threshold implies there is a negative dependence at the O1 precentile</v>
      </c>
      <c r="H38" s="30"/>
      <c r="I38" s="39" t="s">
        <v>240</v>
      </c>
      <c r="J38" s="87" t="s">
        <v>169</v>
      </c>
    </row>
    <row r="39" spans="2:10" ht="58.5" customHeight="1" x14ac:dyDescent="0.25">
      <c r="B39" s="29" t="s">
        <v>291</v>
      </c>
      <c r="C39" s="29" t="s">
        <v>31</v>
      </c>
      <c r="D39" s="30" t="s">
        <v>54</v>
      </c>
      <c r="E39" s="30" t="s">
        <v>55</v>
      </c>
      <c r="F39" s="29" t="s">
        <v>11</v>
      </c>
      <c r="G39" s="30" t="str">
        <f t="shared" ref="G39:G52" si="1">D39&amp;" "&amp;REPLACE(E39,1,6,"should normally")&amp;". Outside of this threshold implies there is a negative dependence at the "&amp;LEFT(D39,4)&amp;" precentile"</f>
        <v>75th Joint Quantile Exceedance Probability should normally be between 25% AND  6.25%. Outside of this threshold implies there is a negative dependence at the 75th precentile</v>
      </c>
      <c r="H39" s="30"/>
      <c r="I39" s="39" t="s">
        <v>240</v>
      </c>
      <c r="J39" s="87" t="s">
        <v>169</v>
      </c>
    </row>
    <row r="40" spans="2:10" ht="58.5" customHeight="1" x14ac:dyDescent="0.25">
      <c r="B40" s="29" t="s">
        <v>292</v>
      </c>
      <c r="C40" s="29" t="s">
        <v>293</v>
      </c>
      <c r="D40" s="30" t="s">
        <v>56</v>
      </c>
      <c r="E40" s="30" t="s">
        <v>57</v>
      </c>
      <c r="F40" s="29" t="s">
        <v>11</v>
      </c>
      <c r="G40" s="30" t="str">
        <f t="shared" si="1"/>
        <v>90th Joint Quantile Exceedance Probability should normally be between 10% AND  1%. Outside of this threshold implies there is a negative dependence at the 90th precentile</v>
      </c>
      <c r="H40" s="30"/>
      <c r="I40" s="39" t="s">
        <v>240</v>
      </c>
      <c r="J40" s="87" t="s">
        <v>169</v>
      </c>
    </row>
    <row r="41" spans="2:10" ht="58.5" customHeight="1" x14ac:dyDescent="0.25">
      <c r="B41" s="29" t="s">
        <v>294</v>
      </c>
      <c r="C41" s="29" t="s">
        <v>295</v>
      </c>
      <c r="D41" s="30" t="s">
        <v>58</v>
      </c>
      <c r="E41" s="30" t="s">
        <v>59</v>
      </c>
      <c r="F41" s="29" t="s">
        <v>11</v>
      </c>
      <c r="G41" s="30" t="str">
        <f t="shared" si="1"/>
        <v>95th Joint Quantile Exceedance Probability should normally be between 5% AND  0.25%. Outside of this threshold implies there is a negative dependence at the 95th precentile</v>
      </c>
      <c r="H41" s="30"/>
      <c r="I41" s="39" t="s">
        <v>240</v>
      </c>
      <c r="J41" s="87" t="s">
        <v>169</v>
      </c>
    </row>
    <row r="42" spans="2:10" ht="58.5" customHeight="1" x14ac:dyDescent="0.25">
      <c r="B42" s="29" t="s">
        <v>296</v>
      </c>
      <c r="C42" s="29" t="s">
        <v>297</v>
      </c>
      <c r="D42" s="30" t="s">
        <v>60</v>
      </c>
      <c r="E42" s="30" t="s">
        <v>61</v>
      </c>
      <c r="F42" s="29" t="s">
        <v>11</v>
      </c>
      <c r="G42" s="30" t="str">
        <f t="shared" si="1"/>
        <v>99.5th Joint Quantile Exceedance Probability should normally be between 0.5% AND  0.0025%. Outside of this threshold implies there is a negative dependence at the 99.5 precentile</v>
      </c>
      <c r="H42" s="30"/>
      <c r="I42" s="39" t="s">
        <v>240</v>
      </c>
      <c r="J42" s="87" t="s">
        <v>169</v>
      </c>
    </row>
    <row r="43" spans="2:10" ht="58.5" customHeight="1" x14ac:dyDescent="0.25">
      <c r="B43" s="29" t="s">
        <v>298</v>
      </c>
      <c r="C43" s="29" t="s">
        <v>1</v>
      </c>
      <c r="D43" s="30" t="s">
        <v>52</v>
      </c>
      <c r="E43" s="30" t="s">
        <v>62</v>
      </c>
      <c r="F43" s="29" t="s">
        <v>11</v>
      </c>
      <c r="G43" s="30" t="str">
        <f t="shared" si="1"/>
        <v>50th Joint Quantile Exceedance Probability should normally be between 50% AND  25%. Outside of this threshold implies there is a negative dependence at the 50th precentile</v>
      </c>
      <c r="H43" s="30"/>
      <c r="I43" s="39" t="s">
        <v>240</v>
      </c>
      <c r="J43" s="87" t="s">
        <v>169</v>
      </c>
    </row>
    <row r="44" spans="2:10" ht="58.5" customHeight="1" x14ac:dyDescent="0.25">
      <c r="B44" s="29" t="s">
        <v>299</v>
      </c>
      <c r="C44" s="29" t="s">
        <v>300</v>
      </c>
      <c r="D44" s="30" t="s">
        <v>54</v>
      </c>
      <c r="E44" s="30" t="s">
        <v>55</v>
      </c>
      <c r="F44" s="29" t="s">
        <v>11</v>
      </c>
      <c r="G44" s="30" t="str">
        <f t="shared" si="1"/>
        <v>75th Joint Quantile Exceedance Probability should normally be between 25% AND  6.25%. Outside of this threshold implies there is a negative dependence at the 75th precentile</v>
      </c>
      <c r="H44" s="30"/>
      <c r="I44" s="39" t="s">
        <v>240</v>
      </c>
      <c r="J44" s="87" t="s">
        <v>169</v>
      </c>
    </row>
    <row r="45" spans="2:10" ht="58.5" customHeight="1" x14ac:dyDescent="0.25">
      <c r="B45" s="29" t="s">
        <v>301</v>
      </c>
      <c r="C45" s="29" t="s">
        <v>64</v>
      </c>
      <c r="D45" s="30" t="s">
        <v>56</v>
      </c>
      <c r="E45" s="30" t="s">
        <v>57</v>
      </c>
      <c r="F45" s="29" t="s">
        <v>11</v>
      </c>
      <c r="G45" s="30" t="str">
        <f t="shared" si="1"/>
        <v>90th Joint Quantile Exceedance Probability should normally be between 10% AND  1%. Outside of this threshold implies there is a negative dependence at the 90th precentile</v>
      </c>
      <c r="H45" s="30"/>
      <c r="I45" s="39" t="s">
        <v>240</v>
      </c>
      <c r="J45" s="87" t="s">
        <v>169</v>
      </c>
    </row>
    <row r="46" spans="2:10" ht="58.5" customHeight="1" x14ac:dyDescent="0.25">
      <c r="B46" s="29" t="s">
        <v>302</v>
      </c>
      <c r="C46" s="29" t="s">
        <v>303</v>
      </c>
      <c r="D46" s="30" t="s">
        <v>58</v>
      </c>
      <c r="E46" s="30" t="s">
        <v>59</v>
      </c>
      <c r="F46" s="29" t="s">
        <v>11</v>
      </c>
      <c r="G46" s="30" t="str">
        <f t="shared" si="1"/>
        <v>95th Joint Quantile Exceedance Probability should normally be between 5% AND  0.25%. Outside of this threshold implies there is a negative dependence at the 95th precentile</v>
      </c>
      <c r="H46" s="30"/>
      <c r="I46" s="39" t="s">
        <v>240</v>
      </c>
      <c r="J46" s="87" t="s">
        <v>169</v>
      </c>
    </row>
    <row r="47" spans="2:10" ht="58.5" customHeight="1" x14ac:dyDescent="0.25">
      <c r="B47" s="29" t="s">
        <v>304</v>
      </c>
      <c r="C47" s="29" t="s">
        <v>305</v>
      </c>
      <c r="D47" s="30" t="s">
        <v>60</v>
      </c>
      <c r="E47" s="30" t="s">
        <v>61</v>
      </c>
      <c r="F47" s="29" t="s">
        <v>11</v>
      </c>
      <c r="G47" s="30" t="str">
        <f t="shared" si="1"/>
        <v>99.5th Joint Quantile Exceedance Probability should normally be between 0.5% AND  0.0025%. Outside of this threshold implies there is a negative dependence at the 99.5 precentile</v>
      </c>
      <c r="H47" s="30"/>
      <c r="I47" s="39" t="s">
        <v>240</v>
      </c>
      <c r="J47" s="87" t="s">
        <v>169</v>
      </c>
    </row>
    <row r="48" spans="2:10" ht="58.5" customHeight="1" x14ac:dyDescent="0.25">
      <c r="B48" s="29" t="s">
        <v>306</v>
      </c>
      <c r="C48" s="29" t="s">
        <v>40</v>
      </c>
      <c r="D48" s="30" t="s">
        <v>52</v>
      </c>
      <c r="E48" s="30" t="s">
        <v>53</v>
      </c>
      <c r="F48" s="29" t="s">
        <v>11</v>
      </c>
      <c r="G48" s="30" t="str">
        <f t="shared" si="1"/>
        <v>50th Joint Quantile Exceedance Probability should normally be between 50% AND 25%. Outside of this threshold implies there is a negative dependence at the 50th precentile</v>
      </c>
      <c r="H48" s="30"/>
      <c r="I48" s="39" t="s">
        <v>240</v>
      </c>
      <c r="J48" s="87" t="s">
        <v>169</v>
      </c>
    </row>
    <row r="49" spans="2:10" ht="58.5" customHeight="1" x14ac:dyDescent="0.25">
      <c r="B49" s="29" t="s">
        <v>307</v>
      </c>
      <c r="C49" s="29" t="s">
        <v>32</v>
      </c>
      <c r="D49" s="30" t="s">
        <v>54</v>
      </c>
      <c r="E49" s="30" t="s">
        <v>55</v>
      </c>
      <c r="F49" s="29" t="s">
        <v>11</v>
      </c>
      <c r="G49" s="30" t="str">
        <f t="shared" si="1"/>
        <v>75th Joint Quantile Exceedance Probability should normally be between 25% AND  6.25%. Outside of this threshold implies there is a negative dependence at the 75th precentile</v>
      </c>
      <c r="H49" s="30"/>
      <c r="I49" s="39" t="s">
        <v>240</v>
      </c>
      <c r="J49" s="87" t="s">
        <v>169</v>
      </c>
    </row>
    <row r="50" spans="2:10" ht="58.5" customHeight="1" x14ac:dyDescent="0.25">
      <c r="B50" s="29" t="s">
        <v>308</v>
      </c>
      <c r="C50" s="29" t="s">
        <v>43</v>
      </c>
      <c r="D50" s="30" t="s">
        <v>56</v>
      </c>
      <c r="E50" s="30" t="s">
        <v>57</v>
      </c>
      <c r="F50" s="29" t="s">
        <v>11</v>
      </c>
      <c r="G50" s="30" t="str">
        <f t="shared" si="1"/>
        <v>90th Joint Quantile Exceedance Probability should normally be between 10% AND  1%. Outside of this threshold implies there is a negative dependence at the 90th precentile</v>
      </c>
      <c r="H50" s="30"/>
      <c r="I50" s="39" t="s">
        <v>240</v>
      </c>
      <c r="J50" s="87" t="s">
        <v>169</v>
      </c>
    </row>
    <row r="51" spans="2:10" ht="58.5" customHeight="1" x14ac:dyDescent="0.25">
      <c r="B51" s="29" t="s">
        <v>309</v>
      </c>
      <c r="C51" s="29" t="s">
        <v>286</v>
      </c>
      <c r="D51" s="30" t="s">
        <v>58</v>
      </c>
      <c r="E51" s="30" t="s">
        <v>59</v>
      </c>
      <c r="F51" s="29" t="s">
        <v>11</v>
      </c>
      <c r="G51" s="30" t="str">
        <f t="shared" si="1"/>
        <v>95th Joint Quantile Exceedance Probability should normally be between 5% AND  0.25%. Outside of this threshold implies there is a negative dependence at the 95th precentile</v>
      </c>
      <c r="H51" s="30"/>
      <c r="I51" s="39" t="s">
        <v>240</v>
      </c>
      <c r="J51" s="87" t="s">
        <v>169</v>
      </c>
    </row>
    <row r="52" spans="2:10" ht="58.5" customHeight="1" x14ac:dyDescent="0.25">
      <c r="B52" s="29" t="s">
        <v>310</v>
      </c>
      <c r="C52" s="29" t="s">
        <v>288</v>
      </c>
      <c r="D52" s="30" t="s">
        <v>60</v>
      </c>
      <c r="E52" s="30" t="s">
        <v>61</v>
      </c>
      <c r="F52" s="29" t="s">
        <v>11</v>
      </c>
      <c r="G52" s="30" t="str">
        <f t="shared" si="1"/>
        <v>99.5th Joint Quantile Exceedance Probability should normally be between 0.5% AND  0.0025%. Outside of this threshold implies there is a negative dependence at the 99.5 precentile</v>
      </c>
      <c r="H52" s="30"/>
      <c r="I52" s="39" t="s">
        <v>240</v>
      </c>
      <c r="J52" s="87" t="s">
        <v>169</v>
      </c>
    </row>
    <row r="53" spans="2:10" ht="58.5" customHeight="1" x14ac:dyDescent="0.25">
      <c r="B53" s="29" t="s">
        <v>311</v>
      </c>
      <c r="C53" s="29" t="s">
        <v>290</v>
      </c>
      <c r="D53" s="30" t="s">
        <v>52</v>
      </c>
      <c r="E53" s="30" t="s">
        <v>62</v>
      </c>
      <c r="F53" s="29" t="s">
        <v>11</v>
      </c>
      <c r="G53" s="30" t="str">
        <f>C53&amp;" "&amp;REPLACE(E53,1,6,"should normally")&amp;". Outside of this threshold implies there is a negative dependence at the "&amp;LEFT(C53,4)&amp;" precentile"</f>
        <v>O1 should normally be between 50% AND  25%. Outside of this threshold implies there is a negative dependence at the O1 precentile</v>
      </c>
      <c r="H53" s="30"/>
      <c r="I53" s="39" t="s">
        <v>240</v>
      </c>
      <c r="J53" s="87" t="s">
        <v>169</v>
      </c>
    </row>
    <row r="54" spans="2:10" ht="58.5" customHeight="1" x14ac:dyDescent="0.25">
      <c r="B54" s="29" t="s">
        <v>312</v>
      </c>
      <c r="C54" s="29" t="s">
        <v>31</v>
      </c>
      <c r="D54" s="30" t="s">
        <v>54</v>
      </c>
      <c r="E54" s="30" t="s">
        <v>55</v>
      </c>
      <c r="F54" s="29" t="s">
        <v>11</v>
      </c>
      <c r="G54" s="30" t="str">
        <f t="shared" ref="G54:G62" si="2">D54&amp;" "&amp;REPLACE(E54,1,6,"should normally")&amp;". Outside of this threshold implies there is a negative dependence at the "&amp;LEFT(D54,4)&amp;" precentile"</f>
        <v>75th Joint Quantile Exceedance Probability should normally be between 25% AND  6.25%. Outside of this threshold implies there is a negative dependence at the 75th precentile</v>
      </c>
      <c r="H54" s="30"/>
      <c r="I54" s="39" t="s">
        <v>240</v>
      </c>
      <c r="J54" s="87" t="s">
        <v>169</v>
      </c>
    </row>
    <row r="55" spans="2:10" ht="58.5" customHeight="1" x14ac:dyDescent="0.25">
      <c r="B55" s="29" t="s">
        <v>313</v>
      </c>
      <c r="C55" s="29" t="s">
        <v>293</v>
      </c>
      <c r="D55" s="30" t="s">
        <v>56</v>
      </c>
      <c r="E55" s="30" t="s">
        <v>57</v>
      </c>
      <c r="F55" s="29" t="s">
        <v>11</v>
      </c>
      <c r="G55" s="30" t="str">
        <f t="shared" si="2"/>
        <v>90th Joint Quantile Exceedance Probability should normally be between 10% AND  1%. Outside of this threshold implies there is a negative dependence at the 90th precentile</v>
      </c>
      <c r="H55" s="30"/>
      <c r="I55" s="39" t="s">
        <v>240</v>
      </c>
      <c r="J55" s="87" t="s">
        <v>169</v>
      </c>
    </row>
    <row r="56" spans="2:10" ht="58.5" customHeight="1" x14ac:dyDescent="0.25">
      <c r="B56" s="29" t="s">
        <v>314</v>
      </c>
      <c r="C56" s="29" t="s">
        <v>295</v>
      </c>
      <c r="D56" s="30" t="s">
        <v>58</v>
      </c>
      <c r="E56" s="30" t="s">
        <v>59</v>
      </c>
      <c r="F56" s="29" t="s">
        <v>11</v>
      </c>
      <c r="G56" s="30" t="str">
        <f t="shared" si="2"/>
        <v>95th Joint Quantile Exceedance Probability should normally be between 5% AND  0.25%. Outside of this threshold implies there is a negative dependence at the 95th precentile</v>
      </c>
      <c r="H56" s="30"/>
      <c r="I56" s="39" t="s">
        <v>240</v>
      </c>
      <c r="J56" s="87" t="s">
        <v>169</v>
      </c>
    </row>
    <row r="57" spans="2:10" ht="58.5" customHeight="1" x14ac:dyDescent="0.25">
      <c r="B57" s="29" t="s">
        <v>315</v>
      </c>
      <c r="C57" s="29" t="s">
        <v>297</v>
      </c>
      <c r="D57" s="30" t="s">
        <v>60</v>
      </c>
      <c r="E57" s="30" t="s">
        <v>61</v>
      </c>
      <c r="F57" s="29" t="s">
        <v>11</v>
      </c>
      <c r="G57" s="30" t="str">
        <f t="shared" si="2"/>
        <v>99.5th Joint Quantile Exceedance Probability should normally be between 0.5% AND  0.0025%. Outside of this threshold implies there is a negative dependence at the 99.5 precentile</v>
      </c>
      <c r="H57" s="30"/>
      <c r="I57" s="39" t="s">
        <v>240</v>
      </c>
      <c r="J57" s="87" t="s">
        <v>169</v>
      </c>
    </row>
    <row r="58" spans="2:10" ht="58.5" customHeight="1" x14ac:dyDescent="0.25">
      <c r="B58" s="29" t="s">
        <v>316</v>
      </c>
      <c r="C58" s="29" t="s">
        <v>1</v>
      </c>
      <c r="D58" s="30" t="s">
        <v>52</v>
      </c>
      <c r="E58" s="30" t="s">
        <v>62</v>
      </c>
      <c r="F58" s="29" t="s">
        <v>11</v>
      </c>
      <c r="G58" s="30" t="str">
        <f t="shared" si="2"/>
        <v>50th Joint Quantile Exceedance Probability should normally be between 50% AND  25%. Outside of this threshold implies there is a negative dependence at the 50th precentile</v>
      </c>
      <c r="H58" s="30"/>
      <c r="I58" s="39" t="s">
        <v>240</v>
      </c>
      <c r="J58" s="87" t="s">
        <v>169</v>
      </c>
    </row>
    <row r="59" spans="2:10" ht="58.5" customHeight="1" x14ac:dyDescent="0.25">
      <c r="B59" s="29" t="s">
        <v>317</v>
      </c>
      <c r="C59" s="29" t="s">
        <v>300</v>
      </c>
      <c r="D59" s="30" t="s">
        <v>54</v>
      </c>
      <c r="E59" s="30" t="s">
        <v>55</v>
      </c>
      <c r="F59" s="29" t="s">
        <v>11</v>
      </c>
      <c r="G59" s="30" t="str">
        <f t="shared" si="2"/>
        <v>75th Joint Quantile Exceedance Probability should normally be between 25% AND  6.25%. Outside of this threshold implies there is a negative dependence at the 75th precentile</v>
      </c>
      <c r="H59" s="30"/>
      <c r="I59" s="39" t="s">
        <v>240</v>
      </c>
      <c r="J59" s="87" t="s">
        <v>169</v>
      </c>
    </row>
    <row r="60" spans="2:10" ht="58.5" customHeight="1" x14ac:dyDescent="0.25">
      <c r="B60" s="29" t="s">
        <v>318</v>
      </c>
      <c r="C60" s="29" t="s">
        <v>64</v>
      </c>
      <c r="D60" s="30" t="s">
        <v>56</v>
      </c>
      <c r="E60" s="30" t="s">
        <v>57</v>
      </c>
      <c r="F60" s="29" t="s">
        <v>11</v>
      </c>
      <c r="G60" s="30" t="str">
        <f t="shared" si="2"/>
        <v>90th Joint Quantile Exceedance Probability should normally be between 10% AND  1%. Outside of this threshold implies there is a negative dependence at the 90th precentile</v>
      </c>
      <c r="H60" s="30"/>
      <c r="I60" s="39" t="s">
        <v>240</v>
      </c>
      <c r="J60" s="87" t="s">
        <v>169</v>
      </c>
    </row>
    <row r="61" spans="2:10" ht="58.5" customHeight="1" x14ac:dyDescent="0.25">
      <c r="B61" s="29" t="s">
        <v>319</v>
      </c>
      <c r="C61" s="29" t="s">
        <v>303</v>
      </c>
      <c r="D61" s="30" t="s">
        <v>58</v>
      </c>
      <c r="E61" s="30" t="s">
        <v>59</v>
      </c>
      <c r="F61" s="29" t="s">
        <v>11</v>
      </c>
      <c r="G61" s="30" t="str">
        <f t="shared" si="2"/>
        <v>95th Joint Quantile Exceedance Probability should normally be between 5% AND  0.25%. Outside of this threshold implies there is a negative dependence at the 95th precentile</v>
      </c>
      <c r="H61" s="30"/>
      <c r="I61" s="39" t="s">
        <v>240</v>
      </c>
      <c r="J61" s="87" t="s">
        <v>169</v>
      </c>
    </row>
    <row r="62" spans="2:10" ht="58.5" customHeight="1" x14ac:dyDescent="0.25">
      <c r="B62" s="29" t="s">
        <v>320</v>
      </c>
      <c r="C62" s="29" t="s">
        <v>305</v>
      </c>
      <c r="D62" s="30" t="s">
        <v>60</v>
      </c>
      <c r="E62" s="30" t="s">
        <v>61</v>
      </c>
      <c r="F62" s="29" t="s">
        <v>11</v>
      </c>
      <c r="G62" s="30" t="str">
        <f t="shared" si="2"/>
        <v>99.5th Joint Quantile Exceedance Probability should normally be between 0.5% AND  0.0025%. Outside of this threshold implies there is a negative dependence at the 99.5 precentile</v>
      </c>
      <c r="H62" s="30"/>
      <c r="I62" s="39" t="s">
        <v>240</v>
      </c>
      <c r="J62" s="87" t="s">
        <v>169</v>
      </c>
    </row>
    <row r="63" spans="2:10" ht="58.5" customHeight="1" x14ac:dyDescent="0.25">
      <c r="B63" s="29" t="s">
        <v>321</v>
      </c>
      <c r="C63" s="41" t="s">
        <v>322</v>
      </c>
      <c r="D63" s="30" t="s">
        <v>323</v>
      </c>
      <c r="E63" s="30" t="s">
        <v>324</v>
      </c>
      <c r="F63" s="29" t="s">
        <v>325</v>
      </c>
      <c r="G63" s="30" t="s">
        <v>323</v>
      </c>
      <c r="H63" s="30"/>
      <c r="I63" s="47" t="s">
        <v>326</v>
      </c>
      <c r="J63" s="87" t="s">
        <v>169</v>
      </c>
    </row>
    <row r="64" spans="2:10" ht="59.1" customHeight="1" x14ac:dyDescent="0.25">
      <c r="B64" s="29" t="s">
        <v>327</v>
      </c>
      <c r="C64" s="38" t="s">
        <v>328</v>
      </c>
      <c r="D64" s="30" t="s">
        <v>329</v>
      </c>
      <c r="E64" s="30" t="s">
        <v>330</v>
      </c>
      <c r="F64" s="29" t="s">
        <v>13</v>
      </c>
      <c r="G64" s="30" t="s">
        <v>331</v>
      </c>
      <c r="H64" s="30"/>
      <c r="I64" s="47" t="s">
        <v>332</v>
      </c>
      <c r="J64" s="66" t="s">
        <v>169</v>
      </c>
    </row>
    <row r="65" spans="2:10" ht="59.1" customHeight="1" x14ac:dyDescent="0.25">
      <c r="B65" s="29" t="s">
        <v>333</v>
      </c>
      <c r="C65" s="29" t="s">
        <v>35</v>
      </c>
      <c r="D65" s="30" t="s">
        <v>334</v>
      </c>
      <c r="E65" s="30" t="s">
        <v>335</v>
      </c>
      <c r="F65" s="29" t="s">
        <v>13</v>
      </c>
      <c r="G65" s="30" t="s">
        <v>336</v>
      </c>
      <c r="H65" s="30"/>
      <c r="I65" s="47" t="s">
        <v>332</v>
      </c>
      <c r="J65" s="87" t="s">
        <v>169</v>
      </c>
    </row>
    <row r="66" spans="2:10" ht="59.1" customHeight="1" x14ac:dyDescent="0.25">
      <c r="B66" s="29" t="s">
        <v>337</v>
      </c>
      <c r="C66" s="29" t="s">
        <v>36</v>
      </c>
      <c r="D66" s="30" t="s">
        <v>338</v>
      </c>
      <c r="E66" s="30" t="s">
        <v>339</v>
      </c>
      <c r="F66" s="29" t="s">
        <v>13</v>
      </c>
      <c r="G66" s="30" t="s">
        <v>336</v>
      </c>
      <c r="H66" s="30"/>
      <c r="I66" s="47" t="s">
        <v>332</v>
      </c>
      <c r="J66" s="87" t="s">
        <v>169</v>
      </c>
    </row>
    <row r="67" spans="2:10" ht="59.1" customHeight="1" x14ac:dyDescent="0.25">
      <c r="B67" s="29" t="s">
        <v>340</v>
      </c>
      <c r="C67" s="29" t="s">
        <v>36</v>
      </c>
      <c r="D67" s="30" t="s">
        <v>338</v>
      </c>
      <c r="E67" s="30" t="s">
        <v>341</v>
      </c>
      <c r="F67" s="29" t="s">
        <v>11</v>
      </c>
      <c r="G67" s="30" t="s">
        <v>342</v>
      </c>
      <c r="H67" s="30"/>
      <c r="I67" s="47" t="s">
        <v>332</v>
      </c>
      <c r="J67" s="87" t="s">
        <v>169</v>
      </c>
    </row>
    <row r="68" spans="2:10" ht="51" x14ac:dyDescent="0.25">
      <c r="B68" s="29" t="s">
        <v>343</v>
      </c>
      <c r="C68" s="29" t="s">
        <v>23</v>
      </c>
      <c r="D68" s="30" t="s">
        <v>38</v>
      </c>
      <c r="E68" s="30" t="s">
        <v>344</v>
      </c>
      <c r="F68" s="29" t="s">
        <v>13</v>
      </c>
      <c r="G68" s="30" t="s">
        <v>345</v>
      </c>
      <c r="H68" s="30" t="s">
        <v>346</v>
      </c>
      <c r="I68" s="38"/>
      <c r="J68" s="87" t="s">
        <v>169</v>
      </c>
    </row>
    <row r="69" spans="2:10" ht="25.5" x14ac:dyDescent="0.25">
      <c r="B69" s="29" t="s">
        <v>347</v>
      </c>
      <c r="C69" s="29" t="s">
        <v>24</v>
      </c>
      <c r="D69" s="30" t="s">
        <v>39</v>
      </c>
      <c r="E69" s="30" t="s">
        <v>27</v>
      </c>
      <c r="F69" s="29" t="s">
        <v>11</v>
      </c>
      <c r="G69" s="30" t="s">
        <v>348</v>
      </c>
      <c r="H69" s="30"/>
      <c r="I69" s="38"/>
      <c r="J69" s="87" t="s">
        <v>169</v>
      </c>
    </row>
    <row r="70" spans="2:10" ht="38.25" x14ac:dyDescent="0.25">
      <c r="B70" s="29" t="s">
        <v>349</v>
      </c>
      <c r="C70" s="29" t="s">
        <v>24</v>
      </c>
      <c r="D70" s="30" t="s">
        <v>39</v>
      </c>
      <c r="E70" s="30" t="s">
        <v>350</v>
      </c>
      <c r="F70" s="29" t="s">
        <v>13</v>
      </c>
      <c r="G70" s="30" t="s">
        <v>351</v>
      </c>
      <c r="H70" s="30" t="s">
        <v>352</v>
      </c>
      <c r="I70" s="38"/>
      <c r="J70" s="87" t="s">
        <v>169</v>
      </c>
    </row>
    <row r="71" spans="2:10" ht="25.5" x14ac:dyDescent="0.25">
      <c r="B71" s="29" t="s">
        <v>353</v>
      </c>
      <c r="C71" s="29" t="s">
        <v>47</v>
      </c>
      <c r="D71" s="30" t="s">
        <v>354</v>
      </c>
      <c r="E71" s="30" t="s">
        <v>46</v>
      </c>
      <c r="F71" s="29" t="s">
        <v>11</v>
      </c>
      <c r="G71" s="30" t="s">
        <v>355</v>
      </c>
      <c r="H71" s="30" t="s">
        <v>356</v>
      </c>
      <c r="I71" s="38"/>
      <c r="J71" s="87" t="s">
        <v>169</v>
      </c>
    </row>
    <row r="72" spans="2:10" ht="25.5" x14ac:dyDescent="0.25">
      <c r="B72" s="29" t="s">
        <v>357</v>
      </c>
      <c r="C72" s="29" t="s">
        <v>47</v>
      </c>
      <c r="D72" s="30" t="s">
        <v>354</v>
      </c>
      <c r="E72" s="30" t="s">
        <v>46</v>
      </c>
      <c r="F72" s="29" t="s">
        <v>11</v>
      </c>
      <c r="G72" s="30" t="s">
        <v>355</v>
      </c>
      <c r="H72" s="30" t="s">
        <v>356</v>
      </c>
      <c r="I72" s="38"/>
      <c r="J72" s="87" t="s">
        <v>169</v>
      </c>
    </row>
    <row r="73" spans="2:10" ht="25.5" x14ac:dyDescent="0.25">
      <c r="B73" s="29" t="s">
        <v>358</v>
      </c>
      <c r="C73" s="29" t="s">
        <v>44</v>
      </c>
      <c r="D73" s="30" t="s">
        <v>354</v>
      </c>
      <c r="E73" s="30" t="s">
        <v>49</v>
      </c>
      <c r="F73" s="29" t="s">
        <v>11</v>
      </c>
      <c r="G73" s="30" t="s">
        <v>355</v>
      </c>
      <c r="H73" s="30" t="s">
        <v>359</v>
      </c>
      <c r="I73" s="39"/>
      <c r="J73" s="40" t="s">
        <v>169</v>
      </c>
    </row>
  </sheetData>
  <mergeCells count="1">
    <mergeCell ref="B2:J2"/>
  </mergeCells>
  <conditionalFormatting sqref="B63:G64 B4:E11">
    <cfRule type="expression" dxfId="32" priority="217">
      <formula>OR($J4="New",$J4="Updated")</formula>
    </cfRule>
  </conditionalFormatting>
  <conditionalFormatting sqref="B71:G71">
    <cfRule type="expression" dxfId="31" priority="25">
      <formula>OR($J71="New",$J71="Updated")</formula>
    </cfRule>
  </conditionalFormatting>
  <conditionalFormatting sqref="B12:H12 B14:H15">
    <cfRule type="expression" dxfId="30" priority="205">
      <formula>OR($J12="New",$J12="Updated")</formula>
    </cfRule>
  </conditionalFormatting>
  <conditionalFormatting sqref="B13:H13 G8:I10">
    <cfRule type="expression" dxfId="29" priority="312">
      <formula>OR($J8="New",$J8="Updated")</formula>
    </cfRule>
  </conditionalFormatting>
  <conditionalFormatting sqref="B15:H15">
    <cfRule type="expression" dxfId="28" priority="85">
      <formula>OR($I15="New",$I15="Updated")</formula>
    </cfRule>
  </conditionalFormatting>
  <conditionalFormatting sqref="B16:I62">
    <cfRule type="expression" dxfId="27" priority="61">
      <formula>OR($J16="New",$J16="Updated")</formula>
    </cfRule>
  </conditionalFormatting>
  <conditionalFormatting sqref="B65:I70">
    <cfRule type="expression" dxfId="26" priority="36">
      <formula>OR($J65="New",$J65="Updated")</formula>
    </cfRule>
  </conditionalFormatting>
  <conditionalFormatting sqref="B72:I73">
    <cfRule type="expression" dxfId="25" priority="5">
      <formula>OR($J72="New",$J72="Updated")</formula>
    </cfRule>
  </conditionalFormatting>
  <conditionalFormatting sqref="E72">
    <cfRule type="expression" dxfId="24" priority="17">
      <formula>OR($K72="New",$K72="Updated")</formula>
    </cfRule>
  </conditionalFormatting>
  <conditionalFormatting sqref="F4:F15">
    <cfRule type="cellIs" dxfId="23" priority="201" stopIfTrue="1" operator="equal">
      <formula>"Validation"</formula>
    </cfRule>
    <cfRule type="cellIs" dxfId="22" priority="202" operator="equal">
      <formula>"Pre-populated"</formula>
    </cfRule>
  </conditionalFormatting>
  <conditionalFormatting sqref="F9:F10">
    <cfRule type="expression" dxfId="21" priority="213">
      <formula>OR($J9="New",$J9="Updated")</formula>
    </cfRule>
  </conditionalFormatting>
  <conditionalFormatting sqref="F13:F15">
    <cfRule type="cellIs" dxfId="20" priority="292" stopIfTrue="1" operator="equal">
      <formula>"Validation"</formula>
    </cfRule>
    <cfRule type="cellIs" dxfId="19" priority="293" operator="equal">
      <formula>"Pre-populated"</formula>
    </cfRule>
  </conditionalFormatting>
  <conditionalFormatting sqref="F15:F72">
    <cfRule type="cellIs" dxfId="18" priority="13" stopIfTrue="1" operator="equal">
      <formula>"Validation"</formula>
    </cfRule>
    <cfRule type="cellIs" dxfId="17" priority="14" operator="equal">
      <formula>"Pre-populated"</formula>
    </cfRule>
  </conditionalFormatting>
  <conditionalFormatting sqref="F72:F73">
    <cfRule type="cellIs" dxfId="16" priority="1" stopIfTrue="1" operator="equal">
      <formula>"Validation"</formula>
    </cfRule>
  </conditionalFormatting>
  <conditionalFormatting sqref="F73">
    <cfRule type="cellIs" dxfId="15" priority="2" operator="equal">
      <formula>"Pre-populated"</formula>
    </cfRule>
  </conditionalFormatting>
  <conditionalFormatting sqref="F72:G72">
    <cfRule type="expression" dxfId="14" priority="18">
      <formula>OR($J72="New",$J72="Updated")</formula>
    </cfRule>
  </conditionalFormatting>
  <conditionalFormatting sqref="F4:H7">
    <cfRule type="expression" dxfId="13" priority="229">
      <formula>OR($J4="New",$J4="Updated")</formula>
    </cfRule>
  </conditionalFormatting>
  <conditionalFormatting sqref="F8:I8">
    <cfRule type="expression" dxfId="12" priority="224">
      <formula>OR($J8="New",$J8="Updated")</formula>
    </cfRule>
  </conditionalFormatting>
  <conditionalFormatting sqref="F11:I11">
    <cfRule type="expression" dxfId="11" priority="296">
      <formula>OR($J11="New",$J11="Updated")</formula>
    </cfRule>
  </conditionalFormatting>
  <conditionalFormatting sqref="H3">
    <cfRule type="expression" dxfId="10" priority="210">
      <formula>OR($J3="New",$J3="Updated")</formula>
    </cfRule>
  </conditionalFormatting>
  <conditionalFormatting sqref="H64">
    <cfRule type="expression" dxfId="9" priority="37">
      <formula>OR($J64="New",$J64="Updated")</formula>
    </cfRule>
  </conditionalFormatting>
  <conditionalFormatting sqref="H63:I63">
    <cfRule type="expression" dxfId="8" priority="48">
      <formula>OR($J63="New",$J63="Updated")</formula>
    </cfRule>
  </conditionalFormatting>
  <conditionalFormatting sqref="H71:I72">
    <cfRule type="expression" dxfId="7" priority="15">
      <formula>OR($J71="New",$J71="Updated")</formula>
    </cfRule>
  </conditionalFormatting>
  <conditionalFormatting sqref="I4:I10">
    <cfRule type="expression" dxfId="6" priority="225">
      <formula>OR($J4="New",$J4="Updated")</formula>
    </cfRule>
  </conditionalFormatting>
  <conditionalFormatting sqref="I12:I15">
    <cfRule type="expression" dxfId="5" priority="91">
      <formula>OR($J12="New",$J12="Updated")</formula>
    </cfRule>
  </conditionalFormatting>
  <conditionalFormatting sqref="I15">
    <cfRule type="cellIs" dxfId="4" priority="88" operator="equal">
      <formula>"Updated"</formula>
    </cfRule>
    <cfRule type="cellIs" dxfId="3" priority="89" operator="equal">
      <formula>"New"</formula>
    </cfRule>
  </conditionalFormatting>
  <conditionalFormatting sqref="I64:I67">
    <cfRule type="expression" dxfId="2" priority="31">
      <formula>OR($J64="New",$J64="Updated")</formula>
    </cfRule>
  </conditionalFormatting>
  <conditionalFormatting sqref="J4:J73">
    <cfRule type="cellIs" dxfId="1" priority="3" operator="equal">
      <formula>"Updated"</formula>
    </cfRule>
    <cfRule type="cellIs" dxfId="0" priority="4" operator="equal">
      <formula>"New"</formula>
    </cfRule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>&amp;C&amp;1#&amp;"Calibri"&amp;10&amp;K000000Classification: Confidential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523CEA6-27CD-4316-A7E7-91F1808350D5}">
          <x14:formula1>
            <xm:f>RS_ValueSource!$E$46:$E$48</xm:f>
          </x14:formula1>
          <xm:sqref>J4:J14 I15 J16:J73</xm:sqref>
        </x14:dataValidation>
        <x14:dataValidation type="list" allowBlank="1" showInputMessage="1" showErrorMessage="1" xr:uid="{5C7C4C2F-F998-49AC-A874-3271303CB5D9}">
          <x14:formula1>
            <xm:f>RS_ValueSource!$E$49:$E$52</xm:f>
          </x14:formula1>
          <xm:sqref>F4:F64 F68:F73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9BCDD218EDC441A4C16B999ADF6C6B" ma:contentTypeVersion="13" ma:contentTypeDescription="Create a new document." ma:contentTypeScope="" ma:versionID="efa58bb0cb370c7ccd4fa06594bc7e4c">
  <xsd:schema xmlns:xsd="http://www.w3.org/2001/XMLSchema" xmlns:xs="http://www.w3.org/2001/XMLSchema" xmlns:p="http://schemas.microsoft.com/office/2006/metadata/properties" xmlns:ns2="bfab34b4-da72-4ddc-98c7-6780db1bedc9" xmlns:ns3="27dadb5f-a78d-4b1c-9a5e-57756df0ee8e" targetNamespace="http://schemas.microsoft.com/office/2006/metadata/properties" ma:root="true" ma:fieldsID="7367905857e3a5d22dbdf7de245b2bc2" ns2:_="" ns3:_="">
    <xsd:import namespace="bfab34b4-da72-4ddc-98c7-6780db1bedc9"/>
    <xsd:import namespace="27dadb5f-a78d-4b1c-9a5e-57756df0ee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YOA" minOccurs="0"/>
                <xsd:element ref="ns2:GuidanceType" minOccurs="0"/>
                <xsd:element ref="ns2:Are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b34b4-da72-4ddc-98c7-6780db1be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YOA" ma:index="10" nillable="true" ma:displayName="YOA" ma:format="Dropdown" ma:internalName="YOA">
      <xsd:simpleType>
        <xsd:restriction base="dms:Choice"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  <xsd:element name="GuidanceType" ma:index="11" nillable="true" ma:displayName="Guidance Type" ma:format="Dropdown" ma:internalName="GuidanceType">
      <xsd:simpleType>
        <xsd:restriction base="dms:Choice">
          <xsd:enumeration value="Model Change Guidance"/>
          <xsd:enumeration value="Validation Guidance"/>
          <xsd:enumeration value="Capital Guidance"/>
          <xsd:enumeration value="LCR Instructions"/>
          <xsd:enumeration value="New Syndicates"/>
          <xsd:enumeration value="Legacy Reinsurance Guidance"/>
          <xsd:enumeration value="Choice 7"/>
        </xsd:restriction>
      </xsd:simpleType>
    </xsd:element>
    <xsd:element name="Area" ma:index="12" nillable="true" ma:displayName="Area" ma:format="Dropdown" ma:internalName="Area">
      <xsd:simpleType>
        <xsd:restriction base="dms:Choice">
          <xsd:enumeration value="Reserving"/>
          <xsd:enumeration value="Capital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adb5f-a78d-4b1c-9a5e-57756df0ee8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dadb5f-a78d-4b1c-9a5e-57756df0ee8e">
      <UserInfo>
        <DisplayName>Adekoya, Patricia</DisplayName>
        <AccountId>334</AccountId>
        <AccountType/>
      </UserInfo>
      <UserInfo>
        <DisplayName>Graube, Beate</DisplayName>
        <AccountId>333</AccountId>
        <AccountType/>
      </UserInfo>
      <UserInfo>
        <DisplayName>Ranjan, Sushant</DisplayName>
        <AccountId>331</AccountId>
        <AccountType/>
      </UserInfo>
      <UserInfo>
        <DisplayName>Janda, Mel</DisplayName>
        <AccountId>330</AccountId>
        <AccountType/>
      </UserInfo>
      <UserInfo>
        <DisplayName>Pinion, James</DisplayName>
        <AccountId>257</AccountId>
        <AccountType/>
      </UserInfo>
    </SharedWithUsers>
    <YOA xmlns="bfab34b4-da72-4ddc-98c7-6780db1bedc9" xsi:nil="true"/>
    <Area xmlns="bfab34b4-da72-4ddc-98c7-6780db1bedc9" xsi:nil="true"/>
    <GuidanceType xmlns="bfab34b4-da72-4ddc-98c7-6780db1bed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90C872-D818-4339-BDB5-4980A62AA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b34b4-da72-4ddc-98c7-6780db1bedc9"/>
    <ds:schemaRef ds:uri="27dadb5f-a78d-4b1c-9a5e-57756df0ee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E0AA9-2740-4C5B-9E04-B9CC82D334DA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bfab34b4-da72-4ddc-98c7-6780db1bedc9"/>
    <ds:schemaRef ds:uri="http://schemas.openxmlformats.org/package/2006/metadata/core-properties"/>
    <ds:schemaRef ds:uri="http://purl.org/dc/elements/1.1/"/>
    <ds:schemaRef ds:uri="27dadb5f-a78d-4b1c-9a5e-57756df0ee8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C78F4F1-B9C2-4F5D-BE3C-242E27C76F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RS_ValueSource</vt:lpstr>
      <vt:lpstr>ChartData</vt:lpstr>
      <vt:lpstr>Form 600</vt:lpstr>
      <vt:lpstr>INACTIVE</vt:lpstr>
      <vt:lpstr>'Form 600'!Print_Area</vt:lpstr>
      <vt:lpstr>INACTIVE!Print_Area</vt:lpstr>
      <vt:lpstr>'Form 600'!Print_Titles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Dillon, Alan</dc:creator>
  <cp:keywords/>
  <dc:description/>
  <cp:lastModifiedBy>Devkaran, Jayesh</cp:lastModifiedBy>
  <cp:revision/>
  <dcterms:created xsi:type="dcterms:W3CDTF">2018-06-17T11:26:37Z</dcterms:created>
  <dcterms:modified xsi:type="dcterms:W3CDTF">2025-04-23T09:47:22Z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0x0101009A9BCDD218EDC441A4C16B999ADF6C6B</vt:lpwstr>
  </property>
  <property fmtid="{D5CDD505-2E9C-101B-9397-08002B2CF9AE}" pid="3" name="MSIP_Label_b3b4ac1b-ad46-41e5-bbef-cfcc59b99d32_Enabled">
    <vt:lpwstr>true</vt:lpwstr>
  </property>
  <property fmtid="{D5CDD505-2E9C-101B-9397-08002B2CF9AE}" pid="4" name="MSIP_Label_b3b4ac1b-ad46-41e5-bbef-cfcc59b99d32_SetDate">
    <vt:lpwstr>2023-07-05T19:57:31Z</vt:lpwstr>
  </property>
  <property fmtid="{D5CDD505-2E9C-101B-9397-08002B2CF9AE}" pid="5" name="MSIP_Label_b3b4ac1b-ad46-41e5-bbef-cfcc59b99d32_Method">
    <vt:lpwstr>Standard</vt:lpwstr>
  </property>
  <property fmtid="{D5CDD505-2E9C-101B-9397-08002B2CF9AE}" pid="6" name="MSIP_Label_b3b4ac1b-ad46-41e5-bbef-cfcc59b99d32_Name">
    <vt:lpwstr>b3b4ac1b-ad46-41e5-bbef-cfcc59b99d32</vt:lpwstr>
  </property>
  <property fmtid="{D5CDD505-2E9C-101B-9397-08002B2CF9AE}" pid="7" name="MSIP_Label_b3b4ac1b-ad46-41e5-bbef-cfcc59b99d32_SiteId">
    <vt:lpwstr>8df4b91e-bf72-411d-9902-5ecc8f1e6c11</vt:lpwstr>
  </property>
  <property fmtid="{D5CDD505-2E9C-101B-9397-08002B2CF9AE}" pid="8" name="MSIP_Label_b3b4ac1b-ad46-41e5-bbef-cfcc59b99d32_ActionId">
    <vt:lpwstr>dff09a56-f53f-466e-8048-f232c6b4f175</vt:lpwstr>
  </property>
  <property fmtid="{D5CDD505-2E9C-101B-9397-08002B2CF9AE}" pid="9" name="MSIP_Label_b3b4ac1b-ad46-41e5-bbef-cfcc59b99d32_ContentBits">
    <vt:lpwstr>2</vt:lpwstr>
  </property>
  <property fmtid="{D5CDD505-2E9C-101B-9397-08002B2CF9AE}" pid="10" name="_dlc_DocIdItemGuid">
    <vt:lpwstr>38d4a5ce-fc40-4292-a6d7-edd04544051e</vt:lpwstr>
  </property>
</Properties>
</file>